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4"/>
  </bookViews>
  <sheets>
    <sheet name="สรุปความก้าวหน้างบ กจ." sheetId="6" r:id="rId1"/>
    <sheet name="สรุปความก้าวหน้างบ จว." sheetId="1" r:id="rId2"/>
    <sheet name="รอง 1" sheetId="2" r:id="rId3"/>
    <sheet name="รอง 2" sheetId="4" r:id="rId4"/>
    <sheet name="รอง 3" sheetId="5" r:id="rId5"/>
    <sheet name="Sheet3" sheetId="3" r:id="rId6"/>
  </sheets>
  <definedNames>
    <definedName name="_xlnm.Print_Area" localSheetId="2">'รอง 1'!$A$1:$H$61</definedName>
    <definedName name="_xlnm.Print_Area" localSheetId="3">'รอง 2'!$A$1:$H$48</definedName>
    <definedName name="_xlnm.Print_Area" localSheetId="4">'รอง 3'!$A$1:$H$48</definedName>
    <definedName name="_xlnm.Print_Area" localSheetId="0">'สรุปความก้าวหน้างบ กจ.'!$A$1:$H$66</definedName>
    <definedName name="_xlnm.Print_Area" localSheetId="1">'สรุปความก้าวหน้างบ จว.'!$A$1:$H$115</definedName>
    <definedName name="_xlnm.Print_Titles" localSheetId="2">'รอง 1'!$3:$4</definedName>
    <definedName name="_xlnm.Print_Titles" localSheetId="4">'รอง 3'!$3:$4</definedName>
    <definedName name="_xlnm.Print_Titles" localSheetId="0">'สรุปความก้าวหน้างบ กจ.'!$3:$4</definedName>
    <definedName name="_xlnm.Print_Titles" localSheetId="1">'สรุปความก้าวหน้างบ จว.'!$3:$4</definedName>
  </definedNames>
  <calcPr calcId="124519"/>
</workbook>
</file>

<file path=xl/calcChain.xml><?xml version="1.0" encoding="utf-8"?>
<calcChain xmlns="http://schemas.openxmlformats.org/spreadsheetml/2006/main">
  <c r="E56" i="2"/>
  <c r="E51" i="6"/>
  <c r="E43" i="4"/>
  <c r="G37"/>
  <c r="G52" i="1" l="1"/>
  <c r="E36" i="6"/>
  <c r="G36" s="1"/>
  <c r="G60"/>
  <c r="G27"/>
  <c r="G28"/>
  <c r="G29"/>
  <c r="G30"/>
  <c r="G31"/>
  <c r="G32"/>
  <c r="G33"/>
  <c r="G34"/>
  <c r="G35"/>
  <c r="G26"/>
  <c r="G25"/>
  <c r="G6"/>
  <c r="G55"/>
  <c r="G56"/>
  <c r="G57"/>
  <c r="G58"/>
  <c r="G59"/>
  <c r="G54"/>
  <c r="E53"/>
  <c r="G53" s="1"/>
  <c r="G40"/>
  <c r="G41"/>
  <c r="G42"/>
  <c r="G39"/>
  <c r="G45"/>
  <c r="G46"/>
  <c r="G47"/>
  <c r="G48"/>
  <c r="G49"/>
  <c r="G44"/>
  <c r="E38"/>
  <c r="G38" s="1"/>
  <c r="I50"/>
  <c r="G43"/>
  <c r="J39"/>
  <c r="F109" i="1"/>
  <c r="F63"/>
  <c r="F108" s="1"/>
  <c r="E59" i="2"/>
  <c r="G42"/>
  <c r="E77" i="1"/>
  <c r="G77" s="1"/>
  <c r="E32" i="5"/>
  <c r="E90" i="1"/>
  <c r="E106" s="1"/>
  <c r="E16" i="5"/>
  <c r="E31" i="1"/>
  <c r="E63" s="1"/>
  <c r="E61" i="6" l="1"/>
  <c r="G51"/>
  <c r="E82" i="1"/>
  <c r="E108" s="1"/>
  <c r="E8" i="5"/>
  <c r="E31" i="4"/>
  <c r="E27"/>
  <c r="E30"/>
  <c r="E28"/>
  <c r="E21" i="2"/>
  <c r="E62" i="6" l="1"/>
  <c r="G62" s="1"/>
  <c r="G61"/>
  <c r="G32" i="5"/>
  <c r="G16"/>
  <c r="G10"/>
  <c r="E9"/>
  <c r="E36" s="1"/>
  <c r="E37" s="1"/>
  <c r="G37" s="1"/>
  <c r="G6"/>
  <c r="G29" i="4"/>
  <c r="G26"/>
  <c r="G21"/>
  <c r="I17"/>
  <c r="G17"/>
  <c r="G16"/>
  <c r="G15"/>
  <c r="G14"/>
  <c r="G13"/>
  <c r="G11"/>
  <c r="E10"/>
  <c r="G60" i="2"/>
  <c r="G58"/>
  <c r="G28"/>
  <c r="G27"/>
  <c r="G26"/>
  <c r="G25"/>
  <c r="G45"/>
  <c r="G39"/>
  <c r="G38"/>
  <c r="G29"/>
  <c r="G24"/>
  <c r="G23"/>
  <c r="G22"/>
  <c r="G20"/>
  <c r="G18"/>
  <c r="G17"/>
  <c r="E16"/>
  <c r="G15"/>
  <c r="G14"/>
  <c r="G13"/>
  <c r="G9"/>
  <c r="J7"/>
  <c r="G7"/>
  <c r="G59" i="1"/>
  <c r="G107"/>
  <c r="G105"/>
  <c r="G62"/>
  <c r="G61"/>
  <c r="G81"/>
  <c r="G60"/>
  <c r="G90"/>
  <c r="G84"/>
  <c r="G66"/>
  <c r="G58"/>
  <c r="G56"/>
  <c r="G53"/>
  <c r="G44"/>
  <c r="G43"/>
  <c r="G41"/>
  <c r="G38"/>
  <c r="G33"/>
  <c r="G32"/>
  <c r="G30"/>
  <c r="G29"/>
  <c r="G28"/>
  <c r="E27"/>
  <c r="G26"/>
  <c r="G25"/>
  <c r="G24"/>
  <c r="I22"/>
  <c r="G22"/>
  <c r="G21"/>
  <c r="G20"/>
  <c r="G19"/>
  <c r="G18"/>
  <c r="G16"/>
  <c r="E15"/>
  <c r="G15" s="1"/>
  <c r="G9"/>
  <c r="J7"/>
  <c r="G7"/>
  <c r="E61" i="2" l="1"/>
  <c r="G10" i="4"/>
  <c r="G31"/>
  <c r="G108" i="1" l="1"/>
  <c r="G61" i="2"/>
</calcChain>
</file>

<file path=xl/sharedStrings.xml><?xml version="1.0" encoding="utf-8"?>
<sst xmlns="http://schemas.openxmlformats.org/spreadsheetml/2006/main" count="546" uniqueCount="322">
  <si>
    <t>จังหวัด  นราธิวาส</t>
  </si>
  <si>
    <t>ลำดับ</t>
  </si>
  <si>
    <t>ประเด็นยุทธศาสตร์/โครงการ</t>
  </si>
  <si>
    <t>รายละเอียดกิจกรรม</t>
  </si>
  <si>
    <t>ผลการดำเนินการ</t>
  </si>
  <si>
    <t>งบประมาณ (บาท)</t>
  </si>
  <si>
    <t>หน่วยงานรับผิดชอบ</t>
  </si>
  <si>
    <t>ที่</t>
  </si>
  <si>
    <t>เมื่อวันที่ 13 ธ.ค. 2556</t>
  </si>
  <si>
    <t>ได้รับ</t>
  </si>
  <si>
    <t>เบิกจ่าย</t>
  </si>
  <si>
    <t>คงเหลือ</t>
  </si>
  <si>
    <t xml:space="preserve">การสร้างรายได้และพัฒนาการผลิตภาคเกษตร นอกภาคเกษตร และการค้าระหว่างประเทศ เชื่อมโยงประชาคมเศรษฐกิจอาเซียน
</t>
  </si>
  <si>
    <t xml:space="preserve"> </t>
  </si>
  <si>
    <t>1. โครงการก่อสร้างตลาดการค้าชายแดน</t>
  </si>
  <si>
    <t>สนง.โยธาธิการและผังเมือง</t>
  </si>
  <si>
    <t xml:space="preserve">เพื่อการท่องเที่ยวชายแดน             </t>
  </si>
  <si>
    <t xml:space="preserve"> - จัดชื้อเรือยอกอง 20 ลำๆ ละ </t>
  </si>
  <si>
    <t>จังหวัดนราธิวาส</t>
  </si>
  <si>
    <t xml:space="preserve"> 70,000 บาท</t>
  </si>
  <si>
    <t xml:space="preserve"> - ก่อสร้างลานตลาดน้ำ กว้าง 5 เมตร </t>
  </si>
  <si>
    <t xml:space="preserve">ยาว 20 เมตร </t>
  </si>
  <si>
    <t>2. โครงการการพัฒนาศักยภาพผู้ประกอบการ</t>
  </si>
  <si>
    <t>ผลิตภัณฑ์เด่นของจังหวัดเพื่อยกระดับมาตรฐาน</t>
  </si>
  <si>
    <t>และขยายโอกาสทางการตลาดสู่ภูมิภาคอื่นและ</t>
  </si>
  <si>
    <t>เชื่อมโยงประชาคมอาเซียน</t>
  </si>
  <si>
    <t>2.1  โครงการพัฒนาศักยภาพผู้ประกอบการผลิตภัณฑ์เด่นของจังหวัดนราธิวาส</t>
  </si>
  <si>
    <t xml:space="preserve">    1.1) การประชาสัมพันธ์และส่งเสริมการตลาด </t>
  </si>
  <si>
    <t>สนง.พัฒนาชุมชนจังหวัดนราธิวาส</t>
  </si>
  <si>
    <t xml:space="preserve">         - อบรมการประชาสัมพันธ์ผลิตภัณฑ์ OTOP และ ผลิตภัณฑ์ชุมชน ผ่านระบบเว็บไซด์ </t>
  </si>
  <si>
    <t xml:space="preserve">    1.2) การยกระดับมาตรฐานผลิตภัณฑ์ OTOP และ ผลิตภัณฑ์ชุมชน</t>
  </si>
  <si>
    <t xml:space="preserve">        - ประชุมสร้างความรู้ความเข้าใจการยกระดับมาตรฐานผลิตภัณฑ์ OTOP และผลิตภัณฑ์ชุมชน
   </t>
  </si>
  <si>
    <t xml:space="preserve">       - ศึกษาดูงานผลิตภัณฑ์ที่ได้มาตรฐานและเป็นที่ต้องการในตลาดต่างประเทศ
   </t>
  </si>
  <si>
    <t xml:space="preserve">       - สนับสนุนการขอมาตรฐานฮาลาล </t>
  </si>
  <si>
    <t xml:space="preserve">       - สนับสนุนการพัฒนาบรรจุภัณฑ์     </t>
  </si>
  <si>
    <t xml:space="preserve">       - การจัดงาน Narathiwat Kelantan Trade &amp; Relationship Fair 2014    </t>
  </si>
  <si>
    <t xml:space="preserve">2.2 โครงการเพิ่มประสิทธิภาพผลผลิตเกษตรในวิสาหกิจชุมชน </t>
  </si>
  <si>
    <t>สนง.เกษตรจังหวัดนราธิวาส</t>
  </si>
  <si>
    <t xml:space="preserve">  2.1) อบรมเกษตรกรผู้เข้าร่วมโครงการจำนวน 1 ครั้ง 1 วัน </t>
  </si>
  <si>
    <t xml:space="preserve">   2.2) สนับสนุนบรรจุภัณฑ์ที่เหมาะสม </t>
  </si>
  <si>
    <t xml:space="preserve">   2.3) การตรวจวิเคราะห์รับรองผลิตภัณฑ์และสถานที่ผลิต จังหวัดนราธิวาส 14 ผลิตภัณฑ์</t>
  </si>
  <si>
    <t xml:space="preserve">
</t>
  </si>
  <si>
    <t>สนง.พาณิชย์จังหวัดนราธิวาส</t>
  </si>
  <si>
    <t xml:space="preserve">    3.1) กิจกรรมจัดงานแสดง  และจำหน่ายสินค้า  ณ  เมืองชายแดน  (สุไหงโก-ลก) เชื่อมโยงประเทศเพื่อนบ้าน
</t>
  </si>
  <si>
    <t xml:space="preserve">    3.2) กิจกรรมจัดงานแสดงและจำหน่ายสินค้าใน    ภูมิภาคอื่น</t>
  </si>
  <si>
    <t>3. โครงการพัฒนาทรัพยากรมนุษย์เพื่อการค้าและการท่องเทียวเมืองชายแดน</t>
  </si>
  <si>
    <t xml:space="preserve">3.1 โครงการส่งเสริมทักษาการพัฒนาทรัพยากรบุคคล </t>
  </si>
  <si>
    <t xml:space="preserve"> 1.เสริมทักษะการใช้ภาษาจีนให้กับประชาชนและผู้สนใจในพื้นที่เมืองสุไหงโก-ลก โดยกำหนดเป้าหมายนำร่องในการเรียนการสอน จำนวน 250 คน โดยจ้างเหมาบริการผู้มีความรู้ความสามารถในการพูด อ่าน เขียนภาษาจีน จำนวน 8 คน</t>
  </si>
  <si>
    <t>ที่ทำการปกครองอำเภอสุไหงโก-ลก</t>
  </si>
  <si>
    <t>3.2 โครงการยกระดับการใช้ภาษามาลายูกลางในกลุ่มประชาชน</t>
  </si>
  <si>
    <t>ประชาชน จำนวน 500 คน จำนวน 5 วันๆ ละ 6 ชั่วโมง โดยมีค่าใช้จ่ายดังนี้ (ค่าใช้จ่ายจำนวน 7,100 บาท/คน)</t>
  </si>
  <si>
    <t>มหาวิทยาลัยนราธิวาสราชนครินทร์</t>
  </si>
  <si>
    <t xml:space="preserve">  2.1 ค่าลงทะเบียน จำนวน 5 วันๆ ละ 1,000 บาท จำนวน 500 คน รวมเป็นเงินทั้งสิ้น  2,500,000 บาท</t>
  </si>
  <si>
    <t xml:space="preserve">  2.2 ค่าอาหารกลางวัน จำนวน 5 มื้อๆ ละ 120 บาท จำนวน 500 คน รวมเป็นเงินทั้งสิ้น 300,000 บาท</t>
  </si>
  <si>
    <t xml:space="preserve">   2.3 ค่าอาหารว่างและเครื่องดื่ม 5 วันๆ ละ 2 มื้อๆ ละ 50 บาท จำนวน 500 คน รวมเป็นเงินทั้งสิ้น  250,000 บาท</t>
  </si>
  <si>
    <t xml:space="preserve">   2.4 ค่าเอกสาร/ตำราเรียน จำนวน 500 คนๆ ละ 1,000 บาท รวมเป็นเงินทั้งสิ้น 500,000  บาท</t>
  </si>
  <si>
    <t xml:space="preserve">3.3 โครงการเพิ่มทักษะด้านอาชีพ </t>
  </si>
  <si>
    <t>ศูนย์พัฒนาฝีมือแรงงานจังหวัดนราธิวาส</t>
  </si>
  <si>
    <t>สำนักงานการท่องเที่ยวและกีฬาจังหวัดนราธิวาส</t>
  </si>
  <si>
    <t>4. โครงการศึกษาสำรวจออกแบบการก่อสร้างทางหลวง ตอน แยกสาย 42 (ปาลอปาต๊ะ) - บรรจบสาย 4136 (บ้านทอน)</t>
  </si>
  <si>
    <t xml:space="preserve"> - ศึกษาสำรวจออกแบบการก่อสร้างทางหลวง ตอน แยกสาย 42 (ปาลอปาต๊ะ) - บรรจบสาย 4136 (บ้านทอน)  ระยะทาง 11 กิโลเมตร</t>
  </si>
  <si>
    <t>แขวงการทางจังหวัดนราธิวาส</t>
  </si>
  <si>
    <t>5. โครงการสนับสนุนงานของดีเมืองนรา</t>
  </si>
  <si>
    <t>1) จัดกิจกรรมงานวันลองกอง</t>
  </si>
  <si>
    <t>สำนักงานจังหวัดนราธิวาส</t>
  </si>
  <si>
    <t>ประจำปี 2557</t>
  </si>
  <si>
    <t>2) จัดกิจกรรมงานวันกระจูด</t>
  </si>
  <si>
    <t>3) จัดกิจกรรมแสดงผลิตภัณฑ์ศิลปาชีพพิเศษ</t>
  </si>
  <si>
    <t>4) จัดกิจกรรมประชันเสียงนกเขาชวา</t>
  </si>
  <si>
    <t>6)  จัดแสดงนิทรรศการและผลิตภัณฑ์ชุมชนของ 5 จังหวัดชายแดนภาคใต้</t>
  </si>
  <si>
    <t>6. โครงการส่งเสริมการพัฒนาแหล่งท่องเที่ยวจังหวัดนราธิวาส</t>
  </si>
  <si>
    <t>สนง.การท่องเที่ยวและกีฬาจังหวัดนราธิวาส</t>
  </si>
  <si>
    <t>1. ปรับปรุงภูมิทัศน์และพัฒนาแหล่งท่องเที่ยววัดชลธาราสิงเห อำนวยความสะดวกแก่นักท่องเที่ยวทั้งชาวไทยและต่างประเทศ
   1.1 งานปรับปรุงทางเดิน
   1.2 งานก่อสร้างลานจอดรถ
   1.3. การก่อสร้างศาลาที่พักผ่อน
   1.4 งานก่อสร้างบันไดท่าน้ำ
   1.5 งานก่อสร้างลานริมน้ำ
   1.6. งานปรับปรุงลานบริเวณเมรุ
   1.7  งานปรับปรุงทางเดินข้างคูระบายน้ำฝั่งทิศเหนือ ความยาว 241 เมตร
   1.8 งานปรับปรุงทางเดินข้างคูระบายน้ำฝั่งทิศใต้ ความยาว 241 เมตร            1.9 งานไฟฟ้าแสงสว่าง</t>
  </si>
  <si>
    <t>7. โครงการประชาสัมพันธ์เพื่อส่งเสริมการค้าและการท่องเที่ยวจังหวัดนราธิวาส</t>
  </si>
  <si>
    <t>สำนักงานประชาสัมพันธ์จังหวัดนราธิวาส</t>
  </si>
  <si>
    <t>การพัฒนาคุณภาพชีวิตตามแนวปรัชญาของเศรษฐกิจพอเพียง</t>
  </si>
  <si>
    <t>พอเพียง</t>
  </si>
  <si>
    <t>รวม จำนวน  1 โครงการ</t>
  </si>
  <si>
    <t>การพัฒนาและเสริมสร้างสันติสุขในพื้นที่</t>
  </si>
  <si>
    <t>ที่ทำการปกครองจังหวัด และ</t>
  </si>
  <si>
    <t>1) เพิ่มประสิทธิภาพแก่กองกำลังประจำถิ่น</t>
  </si>
  <si>
    <t>ที่ทำการปกครองอำเภอทุกอำเภอ</t>
  </si>
  <si>
    <t>ศูนย์อำนวยการพลังแผ่นดินเอาชนะยาเสพติดจังหวัดนราธิวาส</t>
  </si>
  <si>
    <t xml:space="preserve"> - ระยะทาง 1.800 กม.</t>
  </si>
  <si>
    <t>สำนักงานทางหลวงชนบทจังหวัดนราธิวาส</t>
  </si>
  <si>
    <t>สพป.นธ. เขต 2</t>
  </si>
  <si>
    <t>สนง.ทางหลวงชนบทจังหวัดนราธิวาส</t>
  </si>
  <si>
    <t>ค่าใช้จ่ายบริหารงานจังหวัดแบบบูรณาการ</t>
  </si>
  <si>
    <r>
      <t xml:space="preserve">หมายเหตุ : 1. </t>
    </r>
    <r>
      <rPr>
        <sz val="16"/>
        <rFont val="TH SarabunPSK"/>
        <family val="2"/>
      </rPr>
      <t xml:space="preserve">งบประมาณส่วนที่เหลือ 27,500,000 บาท </t>
    </r>
  </si>
  <si>
    <t xml:space="preserve">1. รอจัดทำรายละเอียดโครงการ 12,500,006 บาท </t>
  </si>
  <si>
    <t>2. นำเสนอเข้าที่ประชุม ก.บ.จ.นธ. วันที่ 13 ธันวาคม 2556 จำนวน 3 โครงการ  งบประมาณ 15,000,000 บาท</t>
  </si>
  <si>
    <t xml:space="preserve"> - ระยะทาง 3.375 กม.</t>
  </si>
  <si>
    <t xml:space="preserve">3. โครงการเพิ่มประสิทธิภาพผลผลิตเกษตรในวิสาหกิจชุมชน </t>
  </si>
  <si>
    <t>4. โครงการส่งเสริมและขยายโอกาสทางการตลาดผลิตภัณฑ์เด่น  (ของดีเมืองนรา) สู่ภูมิภาคอื่นและสู่เมืองชายแดน</t>
  </si>
  <si>
    <t xml:space="preserve">5.1 โครงการส่งเสริมทักษาการพัฒนาทรัพยากรบุคคล </t>
  </si>
  <si>
    <t>5. โครงการพัฒนาทรัพยากรมนุษย์เพื่อการค้าและการท่องเทียวเมืองชายแดน</t>
  </si>
  <si>
    <t>5.2 โครงการเพิ่มทักษะกรรมการผู้ตัดสินกีฬา ผู้ฝึกสอนกีฬา และการจัดกิจกรรมเพื่อทดสอบ</t>
  </si>
  <si>
    <t>6. โครงการศึกษาสำรวจออกแบบการก่อสร้างทางหลวง ตอน แยกสาย 42 (ปาลอปาต๊ะ) - บรรจบสาย 4136 (บ้านทอน)</t>
  </si>
  <si>
    <t>7. โครงการปรับปรุงถนนลาดยางสาย ทล.4055 - บ.บูเก๊ะซามี ต.ดุซงญอ       อ.จะแนะ จ.นราธิวาส</t>
  </si>
  <si>
    <t>8. โครงการปรับปรุงถนนสายบ้านตือระ - พรุโต๊ะแดง อำเภอสุไหงโก-ลก จังหวัดนราธิวาส</t>
  </si>
  <si>
    <t>9. โครงการปรับปรุงถนน ค.ส.ล.สายบลูกา - สุสานจีน หมู่ที่ 1 ต.รือเสาะออก อ.รือเสาะ   จ.นราธิวาส</t>
  </si>
  <si>
    <t>10. โครงการปรับปรุงถนน ค.ส.ล.สายบ้านยือลาแป ม.3 ต.สุวารี อ.รือเสาะ จ.นราธิวาส</t>
  </si>
  <si>
    <t>11. โครงการสนับสนุนงานของดีเมืองนรา</t>
  </si>
  <si>
    <t>12. โครงการส่งเสริมการพัฒนาแหล่งท่องเที่ยวจังหวัดนราธิวาส</t>
  </si>
  <si>
    <t>รวม จำนวน 2 โครงการ</t>
  </si>
  <si>
    <t>1. โครงการการพัฒนาศักยภาพผู้ประกอบการผลิตภัณฑ์เด่นของจังหวัดเพื่อยกระดับมาตรฐานและขยายโอกาสทางการตลาดสู่ภูมิภาคอื่นและเชื่อมโยงประชาคมอาเซียน</t>
  </si>
  <si>
    <t>2. โครงการการพัฒนาศักยภาพผู้ประกอบการผลิตภัณฑ์เด่นของจังหวัดเพื่อยกระดับมาตรฐานและขยายโอกาสทางการตลาดสู่ภูมิภาคอื่นและเชื่อมโยงประชาคมอาเซียน</t>
  </si>
  <si>
    <t>2. โครงการพัฒนาทรัพยากรมนุษย์เพื่อการค้าและการท่องเทียวเมืองชายแดน</t>
  </si>
  <si>
    <t>2.1 โครงการยกระดับการใช้ภาษามาลายูกลางในกลุ่มประชาชน</t>
  </si>
  <si>
    <t xml:space="preserve">2.2 โครงการเพิ่มทักษะด้านอาชีพ </t>
  </si>
  <si>
    <t>1. โครงการพัฒนาศักยภาพผู้ประกอบการผลิตภัณฑ์เด่นของจังหวัดนราธิวาส</t>
  </si>
  <si>
    <t>1. โครงการจัดหาสื่อเสริมสร้างศักยภาพการเรียนรู้สู่อาเซียน</t>
  </si>
  <si>
    <t>รวม จำนวน 3 โครงการ</t>
  </si>
  <si>
    <t>รวม จำนวน  3 โครงการ</t>
  </si>
  <si>
    <t>1. โครงการประชาสัมพันธ์เพื่อส่งเสริมการค้าและการท่องเที่ยวจังหวัดนราธิวาส</t>
  </si>
  <si>
    <t xml:space="preserve">1. โครงการราษฎร์ - รัฐ ร่วมใจ  สู่ใต้สันติสุข  </t>
  </si>
  <si>
    <t>2. โครงการเร่งรัดการป้องกันและแก้ไขปัญหายาเสพติดจังหวัดนราธิวาส</t>
  </si>
  <si>
    <t>3. โครงการแก้ไขปัญหาของชุมชนโดยชุมชนเพื่อชุมชน</t>
  </si>
  <si>
    <t>รวม จำนวน 4 โครงการ</t>
  </si>
  <si>
    <t>13. โครงการปรับปรุงถนนสายบ้านตือระ -    พรุโต๊ะแดง อำเภอสุไหงโก-ลก จังหวัดนราธิวาส</t>
  </si>
  <si>
    <t>14. โครงการจัดหาสื่อเสริมสร้างศักยภาพการเรียนรู้สู่อาเซียน</t>
  </si>
  <si>
    <t>17. โครงการส่งเสริมการออกกำลังกายเพื่อสุขภาพและต่อต้านยาเสพติด</t>
  </si>
  <si>
    <t>เมื่อวันที่ 15 ม.ค. 2557</t>
  </si>
  <si>
    <t xml:space="preserve"> - อยู่ระหว่างดำเนินการจัดทำรายละเอียด</t>
  </si>
  <si>
    <t>ของเรือเพื่อให้เป็นเอกลักษณ์ของจังหวัด</t>
  </si>
  <si>
    <t>อนุมัติโครงการแล้ว อยู่ระหว่างดำเนินการ</t>
  </si>
  <si>
    <t xml:space="preserve"> - ฝึกอบรมโดยวิทยากรมืออาชีพ เพื่อเพิ่มทักษะให้กับกรรมการผู้ตัดสิน จำนวน 3 ประเภท (ฟุตบอล/ฟุตซอล/ตะกร้อ) </t>
  </si>
  <si>
    <t xml:space="preserve"> - ฝึกอบรมโดยวิทยากรมืออาชีพ เพื่อเพิ่มทักษะให้กับผู้ฝึกสอน จำนวน 3 ประเภท (ฟุตบอล/ฟุตซอล/ตะกร้อ) และจัดกิจกรรมแข่งขันเพื่อทดสอบ </t>
  </si>
  <si>
    <t>ก.บ.จ.นธ. เห็นชอบเมื่อวันที่ 13 ธันวาคม 2556 อยู่ระหว่างขอความเห็นชอบจาก อ.ก.น.จ.</t>
  </si>
  <si>
    <t>ก.บ.จ.นธ. เห็นชอบเมื่อวันที่ 8 พฤศจิกายน 2556 อยู่ระหว่างขอความเห็นชอบจาก อ.ก.น.จ.</t>
  </si>
  <si>
    <t>สำนักงานจังหวัดนราธิวาส จะนัดประชุมส่วนราชการที่เกี่ยวข้องเพื่อวางกรอบแนวทางการดำเนินงานภายในเดือนมกราคม 2557</t>
  </si>
  <si>
    <t>2.กิจกรรมปรับปรุงภูมิทัศน์และพัฒนาแหล่งท่องเที่ยววัดเขากง</t>
  </si>
  <si>
    <t xml:space="preserve"> - รายการก่อสร้างถนนทางเข้าวัดหน้าอุโบสถและทางไปเจดีย์สิริมหามายาและรอบๆ วัดเขากง อำเภอเมือง จังหวัดนราธิวาส</t>
  </si>
  <si>
    <t>1) ส่งเสริมและสนับสนุนกลุ่มศิลปาชีพ การผลิต ผลิตภัณฑ์ศิลปาชีในจังหวัดนราธิวาส</t>
  </si>
  <si>
    <t>2) ส่งเสริมและสนับสนุนการดำเนินกิจกรรมทันตสาธารณสุข ภาวะทุพโภชนการ ปัญหาหนอนพยาธิ และนำดื่มน้ำใช้ในโรงเรียน</t>
  </si>
  <si>
    <t>3) ส่งเสริมและสนับสนุนส่วนราชการในการพัฒนาและขยายผลโครงการอันเนื่องมาจากพระราชดำริในพื้นที่จังหวัดนราธิวาส</t>
  </si>
  <si>
    <t>4) กิจกรรมขยายผลแนวพระราชดำริฯ เพื่อเมผลผลิตด้านการเกษตร</t>
  </si>
  <si>
    <t>5) กิจกรรมต่อยอดและขยายผลโครงการปิดทองหลังพระ</t>
  </si>
  <si>
    <t>6) กิจกรรมเยี่มบ้านพ่อ</t>
  </si>
  <si>
    <t>8) การจัดกิรรมเทิดพระเกียรติฯ</t>
  </si>
  <si>
    <t>7) การสนองงานตามพระราชกระแสรับสั่งและการแก้ไขปัญหาให้แก่ราษฎรผู้ทูลเกล้าถวายฎีกา</t>
  </si>
  <si>
    <t>9) กิจกรรมการขับเคลื่อนงานตามโครงการพัฒนาและขยายผลโครงการอันเนื่องมาจากพระราชดำริจังหวัดนราธิวาส</t>
  </si>
  <si>
    <t>อนุมัติโครงการหลักแล้ว มอบหมายให้ส่วนราชการ/หน่วยงานที่เกี่ยวข้อง เสนอรายละเอียดโครงการย่อยฯ ให้ รอง ผวจ.นธ. และ ผวจ.นธ. อนุมัติโครงการ</t>
  </si>
  <si>
    <t xml:space="preserve">จัดซื้อเครื่องออกกำลังกายในร่ม จำนวน 3 รายการ ประกอบด้วย
     - ลู่วิ่งไฟฟ้า  จำนวน 5 ตัว
     - เครื่องเดินวงรี จำนวน 2 ตัว
     - จักรยานเอนปั่น  จำนวน 5 ตัว
</t>
  </si>
  <si>
    <t>โครงการตามแผนปฏิบัติราชการประจำปีงบประมาณ พ.ศ. 2557 (งบจังหวัด)</t>
  </si>
  <si>
    <t xml:space="preserve"> มนร. เสนอโครงการมาแล้ว สำนักงานจังหวัดตรวจสอบโครงการแล้ว ให้กลับไปแก้ไขรายละเอียดค่าใช้จ่ายใหม่</t>
  </si>
  <si>
    <t xml:space="preserve"> - จัดซื้อสื่อเสริมสร้างศักยภาพการเรียนรู้สู่อาเซียน จำนวน 13 ชุด ๆ ละ 15 รายการ ให้กับโรงเรียนในสังกัดสำนักงานเขตพื้นที่การศึกษาประถมศึกษานราธิวาส เขต 2</t>
  </si>
  <si>
    <t xml:space="preserve"> - ฝึกอบรมเพื่อเพิ่มทักษะด้านอาชีพ จำนวน 9 อาชีพ ประกอบด้วย อาชีพตัดเย็บเสื้อผ้า/ช่างตัดผม/ช่างแกะสลัก/การประกอบอาหาไทยฮาลาล/การปักผ้าคลุมผม/การทำผ้าบาติก/การทำกรงนก อาชีพ ละ 20 คน ยกเว้น อาชีพตัดเย็บเสื้อผ้า จำนวน 40 คน รวม 200 คน</t>
  </si>
  <si>
    <t xml:space="preserve">1. จัดกิจกรรมสื่อมวลชนส่วนกลางสัญจรสู่ปลายด้านขวาน 1 ครั้ง   </t>
  </si>
  <si>
    <t>2. ผลิตสื่อและเผยแพร่สารคดีโทรทัศน์ "เศรษฐกิจก้าวหน้า นราน่าอยู่ สู่สันติสุข"</t>
  </si>
  <si>
    <t>1) เพิ่มประสิทธิภาพแก่กองกำลังประจำถิ่น งบฯ 6,833,560 บาท</t>
  </si>
  <si>
    <t>2) เพิ่มประสิทธิภาพการปฏิบัติงานแก่อาสาสมัครพิทักษ์ชุมชนในเขตเมือง งบฯ 5,854,940 บาท</t>
  </si>
  <si>
    <t>3) เพิ่มประสิทธิภาพการปฏิบัติงานของชุดคุ้มครองตำบล (ชคต.)                งบฯ 2,600,000 บาท</t>
  </si>
  <si>
    <t>4) เพิ่มประสิทธิภาพการปฏิบัติงานของชุดคุ้มครองหมู่บ้าน (ชคบ.)                  งบฯ 1,300,000 บาท</t>
  </si>
  <si>
    <t xml:space="preserve">   - อนุมิตโครงการแล้ว อยู่ระหว่างดำเนินการตามโครงการฯ</t>
  </si>
  <si>
    <t>2.3 โครงการส่งเสริมและขยายโอกาสทางการตลาดผลิตภัณฑ์เด่น  (ของดีเมืองนรา) สู่ภูมิภาคอื่นและสู่เมืองชายแดน</t>
  </si>
  <si>
    <t xml:space="preserve"> - ได้ดำเนินการสอบสัมภาษณ์เพื่อคัดเลือกผู้สมัครเข้ารับการอบรมใน 5 สาขาแรก เมื่อวันพุธที่ 15 ม.ค.57 ณ ศูนย์พัฒนาฝีมือแรงงาน จ.นธ. ได้แก่ สาขาปักผ้าคลุมผม  สาขาช่างแกะสลักไม้ สขาการทำกรงนก สาขาการประกอบอาหารไทยฮาลาล และสาขาการทอผ้า โดยจะดำเนินการฝึกอบรมในเดือนกุมภาพันธ์ 2557 สำหรับส่วนที่เกลืออีก 4 สาขา คือ สาขาช่างตัดเย็บเสื้อผ้า (2 รุ่น) สาขาช่างตัดผม สาขาการทำผ้าบาติก และสาขาการทำเรือกอและจำลองจะดำเนินการสอบสัมภาษณ์ในเดือนกุมภาพันธ์ 2557</t>
  </si>
  <si>
    <t xml:space="preserve"> - ตรวจเยี่ยมและดูความพร้อมของสถานที่ฝึกอบรมสาขาการตัดเย็บเสื้อผ้า รุ่นที่ 1 ณ ตำบลไพรวัน อำเภอตากใบ และสาขาการทอผ้า ณ ตำบลพร่อน อำเภอตากใบ เมื่อวันที่ 20 ม.ค.57</t>
  </si>
  <si>
    <t xml:space="preserve"> - อนุมัติโครงการแล้ว อยู่ระหว่างดำเนินการ</t>
  </si>
  <si>
    <t xml:space="preserve"> - อนุมัติโครงการแล้ว อยู่ระหว่างดำเนินการจัดซื้อจัดจ้าง</t>
  </si>
  <si>
    <t xml:space="preserve">5) การแข่งขันเรือหน้าพระที่นั่งฯ </t>
  </si>
  <si>
    <t>7) งานกาชาด</t>
  </si>
  <si>
    <t>8) งานเดือนรอมอฎอน</t>
  </si>
  <si>
    <t>สำนักงานจังหวัดตรวจสอบรายละเอียดโครงการแล้ว และแจ้งให้สำนักงานการท่องเที่ยวและกีฬาจังหวัดนราธิวาส ดำเนินการปรับรายละเอียดโครงการและแบบ ปร.4 แบบ ปร.5 และ แบบ ปร.6 ให้เป็นรูปแบบเดียวกัน</t>
  </si>
  <si>
    <t>1. จัดกิจกรรมสื่อมวลชนส่วนกลางสัญจรสู่ปลายด้านขวาน 1 ครั้ง                    2. ผลิตสื่อและเผยแพร่สารคดีโทรทัศน์ "เศรษฐกิจก้าวหน้า นราน่าอยู่ สู่สันติสุข"</t>
  </si>
  <si>
    <t>3.4 โครงการเพิ่มทักษะกรรมการผู้ตัดสินกีฬา ผู้ฝึกสอนกีฬา และการจัดกิจกรรมเพื่อทดสอบ</t>
  </si>
  <si>
    <t xml:space="preserve">สันติสุข  </t>
  </si>
  <si>
    <t xml:space="preserve">4) เพิ่มประสิทธิภาพการปฏิบัติงานของชุดคุ้มครองหมู่บ้าน (ชคบ.)                 </t>
  </si>
  <si>
    <t xml:space="preserve">3) เพิ่มประสิทธิภาพการปฏิบัติงานของชุดคุ้มครองตำบล (ชคต.)                </t>
  </si>
  <si>
    <t xml:space="preserve">2) เพิ่มประสิทธิภาพการปฏิบัติงานแก่อาสาสมัครพิทักษ์ชุมชนในเขตเมือง </t>
  </si>
  <si>
    <t xml:space="preserve"> - อนุมัติโครงการแล้ว โดยให้ชะลอการดำเนินการในกิจกรรมที่ 3) และ 4)</t>
  </si>
  <si>
    <t>1.1 โครงการการพัฒนาและเสริมสร้างความเข้มแข็งของหมู่บ้าน/ชุมชน ชายแดน</t>
  </si>
  <si>
    <t xml:space="preserve">1.2 โครงการการค่ายอบรมการเสริมสร้างคุณธรรมจริยธรรมผู้เสพ/ผู้ติด (ค่ายเอี๊ยะติกาฟ เดือนรอมฎอน)   </t>
  </si>
  <si>
    <t xml:space="preserve">1.3 โครงการอบรมกลุ่มผู้ประสานงานพลังแผ่นดิน </t>
  </si>
  <si>
    <t xml:space="preserve">2.1 โครงการค่ายบำบัดฟื้นฟูสมรรถภาพผู้เสพ/ผู้ติดยาเสพติดแบบถาวรระดับจังหวัด (ค่ายปรับเปลี่ยนพฤติกรรม) </t>
  </si>
  <si>
    <t xml:space="preserve">2.2 ค่าวัสดุซ่อมแซมค่ายปรับเปลี่ยนพฤติกรรม  </t>
  </si>
  <si>
    <t>2.6 โครงการจัดซื้อน้ำยาตรวจปัสสาวะ เพื่อคัดกรอง ผู้เสพ/ผู้ติดยาเสพติด</t>
  </si>
  <si>
    <t xml:space="preserve">  - ค่าตรวจพิสูตร์สารเสพติด</t>
  </si>
  <si>
    <t xml:space="preserve">  - จัดซื้อชุดตรวจสารเสพติด 6,160 ชุด</t>
  </si>
  <si>
    <t>3.1 โครงการประชาสัมพันธ์สร้างความตระหนักเพื่อร่วมป้องกันและแก้ไขปัญหายาเสพติด</t>
  </si>
  <si>
    <t>แผนงานที่ 3 แผนการสร้างภูมิคุ้มกันและป้องกันยาเสพติด</t>
  </si>
  <si>
    <t>แผนงานที่ 4 ปราบปรามยาเสพติดและบังคับใช้กฎหมาย</t>
  </si>
  <si>
    <t>แผนงานที่ 2 แผนการแก้ไขปัญหาผู้เสพ/ผู้ติด</t>
  </si>
  <si>
    <t>แผนงานที่ 1 แผนสร้างพลังสังคมและพลังชุมชนเอาชนะยาเสพติด</t>
  </si>
  <si>
    <t xml:space="preserve">4.1 โครงการสืบสวนสอบสวนขยายผลคดียาเสพติด </t>
  </si>
  <si>
    <t>3.2 โครงการจัดอบรม 1 อำเภอ 1 ทีมวิทยากรพลังแผ่นดินเอาชนะยาเสพติด</t>
  </si>
  <si>
    <t xml:space="preserve"> - รอเสนอ ผวจ.นธ. /อยู่ระหว่างการปตรวจสอบรายละเอียดกิจกรรมและรายการค่าใช้จ่ายของโครงการ</t>
  </si>
  <si>
    <t xml:space="preserve">1) กิจกรรม/โครงการแก้ไขปัญหาของชุมชนผ่านการขับเคลื่อนแผนแม่บทชุมชน </t>
  </si>
  <si>
    <t>2) กิจกรรมจัดหน่วยบริการอำเภอเคลื่อนที่</t>
  </si>
  <si>
    <t>3) กิจกรรมการส่งเสริมการศึกษาเพื่อยกระดับผลสัมฤทธิ์ทางการศึกษา</t>
  </si>
  <si>
    <t>ที่ทำการปกครองจังหวัด/อำเภอทุกอำเภอ</t>
  </si>
  <si>
    <t>สนง.การศึกษาเอกชน จ.นธ. และ สพม.ที่ 15</t>
  </si>
  <si>
    <t xml:space="preserve"> - ปรับปรุงถนนระยะทาง 3.375 กม.</t>
  </si>
  <si>
    <t xml:space="preserve"> - ปรัปปรุงถนนระยะทาง 1.800 กม.</t>
  </si>
  <si>
    <t>ก.บ.จ.นธ. เห็นชอบเมื่อวันที่ 13 ธันวาคม2556 อยู่ระหว่างขอความเห็นชอบจาก อ.ก.น.จ.</t>
  </si>
  <si>
    <t xml:space="preserve"> - ปรับปรุงถนนระยะทาง 2.000 กม.</t>
  </si>
  <si>
    <t xml:space="preserve"> - ปรับปรุงถนนระยะทาง 0.500 กม.</t>
  </si>
  <si>
    <t>รวม จำนวน 13 โครงการ</t>
  </si>
  <si>
    <t xml:space="preserve">14. โครงการพัฒนาและขยายผลโครงการอันเนื่องมาจากพระราชดำริ </t>
  </si>
  <si>
    <t>รวม จำนวน 1 โครงการ</t>
  </si>
  <si>
    <t>8. โครงการปรับปรุงถนนลาดยางสาย ทล.4055 - บ.บูเก๊ะซามี ต.ดุซงญอ       อ.จะแนะ จ.นราธิวาส</t>
  </si>
  <si>
    <t>9. โครงการปรับปรุงถนนสายบ้านตือระ -    พรุโต๊ะแดง อำเภอสุไหงโก-ลก จังหวัดนราธิวาส</t>
  </si>
  <si>
    <t>10. โครงการปรับปรุงถนน ค.ส.ล.สายบลูกา-สุสานจีน หมู่ที่ 1 ต.รือเสาะออก อ.รือเสาะ   จ.นราธิวาส</t>
  </si>
  <si>
    <t>11. โครงการปรับปรุงถนน ค.ส.ล.สายบ้านยือลาแป ม.3 ต.สุวารี อ.รือเสาะ จ.นราธิวาส</t>
  </si>
  <si>
    <t>รวม จำนวน  11 โครงการ</t>
  </si>
  <si>
    <t xml:space="preserve">12. โครงการพัฒนาและขยายผลโครงการอันเนื่องมาจากพระราชดำริ </t>
  </si>
  <si>
    <t>13. โครงการแก้ไขปัญหาของชุมชนโดยชุมชนเพื่อชุมชน</t>
  </si>
  <si>
    <t>15. โครงการราษฎร์ - รัฐ ร่วมใจ  สู่ใต้</t>
  </si>
  <si>
    <t>16. โครงการเร่งรัดการป้องกันและแก้ไขปัญหายาเสพติดจังหวัดนราธิวาส</t>
  </si>
  <si>
    <t xml:space="preserve">หมายเหตุ : </t>
  </si>
  <si>
    <t>1. ขอความเห็นชอบ อ.ก.น.จ. จำนวน 6  โครงการ งบประมาณ 49,999,994 บาท</t>
  </si>
  <si>
    <t>2. รอจัดทำรายละเอียดโครงการ จำนวน 6,905,706 บาท</t>
  </si>
  <si>
    <t>สรุปความก้าวหน้าโครงการตามแผนปฏิบัติราชการประจำปีงบประมาณ พ.ศ. 2557  (งบจังหวัด)</t>
  </si>
  <si>
    <t xml:space="preserve">   1.8 งานปรับปรุงทางเดินข้างคูระบายน้ำฝั่งทิศใต้ ความยาว 241 เมตร            1.9 งานไฟฟ้าแสงสว่าง</t>
  </si>
  <si>
    <t xml:space="preserve">1. ปรับปรุงภูมิทัศน์และพัฒนาแหล่งท่องเที่ยววัดชลธาราสิงเห อำนวยความสะดวกแก่นักท่องเที่ยวทั้งชาวไทยและต่างประเทศ
   1.1 งานปรับปรุงทางเดิน
   1.2 งานก่อสร้างลานจอดรถ
   1.3. การก่อสร้างศาลาที่พักผ่อน
   1.4 งานก่อสร้างบันไดท่าน้ำ
   1.5 งานก่อสร้างลานริมน้ำ
</t>
  </si>
  <si>
    <t xml:space="preserve">  1.6. งานปรับปรุงลานบริเวณเมรุ
   1.7  งานปรับปรุงทางเดินข้างคูระบายน้ำฝั่งทิศเหนือ ความยาว 241 เมตร</t>
  </si>
  <si>
    <t>รวม จำนวน 18 โครงการ</t>
  </si>
  <si>
    <t>คิดเป็นร้อยละ</t>
  </si>
  <si>
    <t xml:space="preserve"> - รอเสนอ ผวจ.นธ. /อยู่ระหว่างการตรวจสอบรายละเอียดกิจกรรมและรายการค่าใช้จ่ายของโครงการ</t>
  </si>
  <si>
    <t>1.1 เครื่องโม่น้ำแข็ง แบบสแตนเลส ขนาด 30HP</t>
  </si>
  <si>
    <t>1.2 เครื่องลำเลียงน้ำแข็งสแตนเลส ขนาด 10 นิ้ว ยาว 8 เมตร</t>
  </si>
  <si>
    <t>1.3 รถเข็นน้ำแข็งแบบสแตนเลส</t>
  </si>
  <si>
    <t xml:space="preserve">
</t>
  </si>
  <si>
    <t>1.4 ปรับปรุงอาคารเก็บและโม่น้ำแข็ง ท่าเทียบเรือประมงจังหวัด ขนาดกว้าง 10.35 ม. ยาว 14 ม.</t>
  </si>
  <si>
    <t>สำนักงานประมงจังหวัดนราธิวาส</t>
  </si>
  <si>
    <t>ศูนย์วิจัยและตรวจสอบคุณภาพ</t>
  </si>
  <si>
    <t>2.1 งานถมที่ปรับระดับพื้นที่ 5.32 ไร่</t>
  </si>
  <si>
    <t>2.2 งานระบบไฟฟ้าบริเวณและงานสุขาภิบาลบริเวณ จำนวน 1 งาน</t>
  </si>
  <si>
    <t>2.3 งานถนนและลานจอดรถ ค.ส.ล. พร้อมส่วนประกอบจำนวน 1 งาน</t>
  </si>
  <si>
    <t>2.4 งานอาคารตลาดกลาง  2 หลัง</t>
  </si>
  <si>
    <t>2.5 งานอาคารห้องน้ำรวม 2 หลัง</t>
  </si>
  <si>
    <t>2.6 งานอาคารละหมาด  1 หลัง</t>
  </si>
  <si>
    <t>สำนักงานโยธาธิการและผังเมืองจังหวัดนราธิวาส</t>
  </si>
  <si>
    <t>3.1 ก่อสร้างพื้นทางเท้า ภายในวัดเขากง อำเภอเมือง จังหวัดนราธิวาส พื้นที่ 476 ตารางเมตร</t>
  </si>
  <si>
    <t>3.2 ปรับปรุงภูมิทัศน์และบูรณะเจดีย์วัดเขากง อำเภอเมือง จังหวัดนราธิวาส</t>
  </si>
  <si>
    <t>3.3 ก่อสร้างถนนผิวคอนกรีตเสริมเหล็ก ตำบลลำภู อำเภอเมือง จังหวัดนราธิวาส พื้นที่ 2,640 ตารางเมตร</t>
  </si>
  <si>
    <t>3.4 ก่อสร้างปรับปรุงผิวจราจรถนนแอลฟัลท์ติดคอนกรีต ภายในสวนสาธารณะ ร.5 พื้นที่ 8,175 ตารางเมตร</t>
  </si>
  <si>
    <t>3.5 ก่อสร้างอาคารส้วมสาธารณะ จำนวน 2 หลัง บริเวณหาดนราทัศน์ พื้นที่ 306.90 ตารางเมตร</t>
  </si>
  <si>
    <t>3.6 ปรับปรุงภูมิทัศน์โดยรอบบริเวณพื้นที่หาดนราทัศน์ พื้นที่ 885 ตารางเมตร</t>
  </si>
  <si>
    <t>สำนักงานการท่องเที่ยวและกีฬาจังหวัดสตูล (หน่วยงานหลัก)</t>
  </si>
  <si>
    <t>สัตว์น้ำฯ สงขลา (หน่วยงานหลัก)</t>
  </si>
  <si>
    <t>สำนักงานสหกรณ์จังหวัดสงขลา (หน่วยงานหลัก)</t>
  </si>
  <si>
    <t>สำนักงานสหกรณ์จังหวัดนราธิวาส</t>
  </si>
  <si>
    <t xml:space="preserve">การพัฒนากระบวนการสร้างมูลค่าเพิ่มสินค้ายางพารา ทั้งระบบการผลิต การแปรรูปและช่องทางการตลาดสินค้ายางพารา
</t>
  </si>
  <si>
    <t>1. โครงการเพิ่มประสิทธิภาพการผลิตยางพารา</t>
  </si>
  <si>
    <t>กิจกรรมที่ 2 จัดฝึกอบรมถ่ายทอดความรู้แก่เกษตรกรหลักสูตรการกรีดยางพาราและการจัดสวนยางพาราให้มีประสิทธิภาพ</t>
  </si>
  <si>
    <t>กิจกรรมที่ 3 สนับสนุนปัจจัยการผลิตแปลงเรียนรู้เพิ่มผลผลิตยางพารา แปลงละ 10,000 บาท จำนวน 100 แปลงละ 5 ไร่</t>
  </si>
  <si>
    <t>กิจกรรมที่ 4 สนับสนุนปัจจัยการผลิตการจัดทำแปลงปลูกพืช/ร่วมยางพาราแปลงละ 5,000 บาท จำนวน 600 แปลง</t>
  </si>
  <si>
    <t xml:space="preserve">กิจกรรมที่ 5 การบริหารโครงการ
1.การติดตามความก้าวหน้าของการดำเนินโครงการประจำเดือน
2.การประเมินผลสัมฤทธิ์การดำเนินโครงการระหว่างดำเนินการcละสิ้นสุดโครงการ
</t>
  </si>
  <si>
    <t xml:space="preserve">1.คัดเลือกเกษตรกรเข้าร่วมโครงการจังหวัดนราธิวาสเป้าหมายเกษตรกร 400 ราย พื้นที่ 2,000 ไร่
2.จัดอบรมให้ความรู้เรื่องเก็บตัวอย่างดินและการใช้ปุ๋ยเคมีตามค่าวิเคราะห์ดินเป้าหมายเกษตรกร 3,000 ราย (จัดอบรม 2 ครั้งๆละ 1 วัน)
3.ดำเนินการเก็บตัวอย่างดินในแปลงของเกษตรกรรายแปลง
4.ส่งตัวอย่างดินเพื่อวิเคราะห์ธาตุอาหาร
</t>
  </si>
  <si>
    <t>สำนักส่งเสริมและพัฒนาการเกษตรเขตที่ 5 จ.สงขลา (หน่วยงานหลัก)</t>
  </si>
  <si>
    <t>สำนักงานเกษตรจังหวัดนราธิวาส</t>
  </si>
  <si>
    <t>สถานีพัฒนาที่ดินนราธิวาส</t>
  </si>
  <si>
    <t>2. โครงการปรับปรุงประสิทธิภาพยางพาราในสถาบันเกษตรกร</t>
  </si>
  <si>
    <t>2.3 โครงการจัดซื้อน้ำยาตรวจปัสสาวะ เพื่อคัดกรอง ผู้เสพ/ผู้ติดยาเสพติด</t>
  </si>
  <si>
    <t xml:space="preserve">กิจกรรมที่ 1 จัดประชุมชี้แจงเจ้าหน้าที่ผู้ปฏิบัติและเกษตรกร 
</t>
  </si>
  <si>
    <t>1.1 กิจกรรมอบรมกรีดยางและกิจกรรมการปลูกพืชแซมยางเพื่อเพิ่มรายได้เกษตรกร</t>
  </si>
  <si>
    <t>1.2 กิจกรรมการแนะนำการใช้ปุ๋ยยางพาราตามค่าวิเคราะห์ดิน</t>
  </si>
  <si>
    <t>3. ติดตามให้คำแนะนำอย่างต่อเนื่องในการใช้นำเหมักชีวภาพกับยางพารา</t>
  </si>
  <si>
    <r>
      <t xml:space="preserve">5.ให้คำแนะนำการใช้ปุ๋ยตามค่าวิเคราะห์ดินให้กับกลุ่มเกษตรกรเป้าหมายที่เข้าร่วมโครงการ
6.ส่งเสริมให้เกษตรกรผสมปุ๋ยใช้เอง
</t>
    </r>
    <r>
      <rPr>
        <sz val="16"/>
        <rFont val="TH SarabunPSK"/>
        <family val="2"/>
      </rPr>
      <t xml:space="preserve">
</t>
    </r>
  </si>
  <si>
    <t>สถานีพัฒนาที่ดินนราธิวาส/สำนักงานกองทุนสงเคราะห์การทำสวนยางนราธิวาส</t>
  </si>
  <si>
    <t>2.3 ปรับปรุง ซ่อมแซม ขยายศูนย์รับซื้อน้ำยางสด โรงรมยาง โรงอบผึ่งแห้ง พร้อมอุปกรณ์ เพื่อเพิ่มมูลค่าของผลผลิตยางพาราในสถาบันเกษตรกร</t>
  </si>
  <si>
    <t xml:space="preserve">   (1) ค่าก่อสร้างอาคารรวบรวมผลผลิตยางพารา คอนกรีตเสริมเหล็กชั้นเดียว ขนาดกว้าง 10 เมตร ยาว 24 เมตร (สหกรณ์การเกษตรรวมมิตร
จำกัด )
</t>
  </si>
  <si>
    <t xml:space="preserve">   (2) ค่าซ่อมแซมโรงรมยาง โรงอบผึ่งแห้ง(สหกรณ์กองทุนสวนยางไอร์กรอส จำกัด)</t>
  </si>
  <si>
    <t xml:space="preserve">   (3) ค่าครุภัณฑ์การเกษตรของสหกรณ์การเกษตรรวมมิตร จำกัด                      - เครื่องชั่งดิจิตอลตั้งพื้นมีล้อพิกัด 500กิโลกรัม 1 เครื่อง 30,000 บาท </t>
  </si>
  <si>
    <t xml:space="preserve">   (4) ค่าครุภัณฑ์การเกษตร (สหกรณ์กองทุนสวนยางไอร์กรอส จำกัด)
 - เครื่องชั่งดิจิตอลตั้งพื้นมีล้อพิกัด 500 กิโลกรัม 1 เครื่อง 30,000 บาท
 - เก๊ะตากยางสูง 3.5 เมตร 10 ชุด 75,000 บาท
</t>
  </si>
  <si>
    <t>2.4 ถ่ายทอดองค์ความรู้และพัฒนาขีดความสามารถในการผลิตของเกษตรกรสมาชิก 5 รุ่น ๆ ละ 45 คน รวม 225 คน</t>
  </si>
  <si>
    <t>2.5 ติดตามผลและประเมินสถานการณ์ของเครือข่ายธุรกิจรวมกันขายยางพารา 4 ครั้ง ๆ ละ 20 คน</t>
  </si>
  <si>
    <t xml:space="preserve">2.1 ประชุมเชิงปฏิบัติการเพื่อจัดทำแผนความร่วมมือและแผนกิจกรรมเครือข่าย 1 ครั้ง 30 คน </t>
  </si>
  <si>
    <t xml:space="preserve">2.2 เสวนาเจรจาธุรกิจระหว่างสถาบันเกษตรกรในเครือข่าย 1 ครั้ง 30 คน </t>
  </si>
  <si>
    <t>พัฒนาสินค้าและบริการฮาลาลให้มีมูลค่าเพิ่มตามห่วงโซ่อุปทานและสอดคล้องกับความต้องการของตลาด</t>
  </si>
  <si>
    <t>3. โครงการปรับปรุงโครงสร้างพื้นฐานของท่าเรือประมง เพื่อรองรับอุตสาหกรรมอาหารฮาลาล</t>
  </si>
  <si>
    <t>4. โครงการพัฒนาเขต/นิคมอุตสาหกรรม  ฮาลาลในจังหวัดภาคใต้ชายแดน</t>
  </si>
  <si>
    <t>ส่งเสริมและพัฒนาการการท่องเที่ยวเชิงธรรมชาติและวัฒนธรรม</t>
  </si>
  <si>
    <t>สำนักงานสาธารณสุขจังหวัดสงขลา (หน่วยงานหลัก)</t>
  </si>
  <si>
    <t>5.1 การสำรวจข้อมูลพื้นฐานของสถานที่ปรุงประกอบและจำหน่ายอาหารใน 5 จชต.</t>
  </si>
  <si>
    <t>5.2 การจัดเกณฑ์มาตรฐาน/พัฒนาหลักสูตรการอบรมและจัดทำป้ายตราสัญลักษณ์รับรองมาตรฐาน "ฮาลาล" ของสถานที่ปรุงประกอบฯ</t>
  </si>
  <si>
    <t>5.3 การพัฒนาศักยภาพของผู้ตรวจประเมิน</t>
  </si>
  <si>
    <t>5.4 การประชาสัมพันธ์ตราสัญลักษณ์และขอรับรอง</t>
  </si>
  <si>
    <t>5.5 การสนับสนุนให้สถานที่จำหน่ายอาหาร โรงครัวของโรงแรมและโรงพยาบาลได้มาตรฐานมีความพร้อมขอใช้ตราสัญลักษณ์และขอรับรอง</t>
  </si>
  <si>
    <t>5.6 ประชุมติดตามและประเมินโครงการฯ</t>
  </si>
  <si>
    <t>สำนักงานสาธารณสุขจังหวัดนราธิวาส</t>
  </si>
  <si>
    <t xml:space="preserve">รวม จำนวน 3 โครงการ </t>
  </si>
  <si>
    <t>สำนักงานการท่องเที่ยวและกีฬาจังหวัดสตูล (หน่วยงานหลัก)สำนักงานการท่องเที่ยวและกีฬาจังหวัดนราธิวาส</t>
  </si>
  <si>
    <t>1) ส่งเสริมและสนับสนุนกลุ่มศิลปาชีพ การผลิต ผลิตภัณฑ์ศิลปาชีพในจังหวัดนราธิวาส</t>
  </si>
  <si>
    <t>6) กิจกรรมเยี่ยมบ้านพ่อ</t>
  </si>
  <si>
    <t>ณ วันที่ 27 มกราคม 2557</t>
  </si>
  <si>
    <t>น้ำฯ สงขลา (เป็นหน่วยงานหลัก)ได้ทำเรื่อง</t>
  </si>
  <si>
    <t>โครงการได้เปลี่ยนหน่วยงานรับผิดชอบหลักจากสาธารณสุขจังหวัดปัตตานีเปลี่ยนมาเป็นสารณสุขจังหวัดสงขลาเป็นเจ้าภาพหลักแทน</t>
  </si>
  <si>
    <t xml:space="preserve">กิจกรรมบิ๊กไบค์ออฟโรด ส่งเสริมการท่องเที่ยว – มาเลเซีย </t>
  </si>
  <si>
    <t xml:space="preserve">อยู่ระหว่างประสานงานกับประเทศมาเลเซีย ทำกิจกรรมร่วมกับ 5 จังหวัดในกลุ่มจังหวัดภาคใต้ชายแดน </t>
  </si>
  <si>
    <t>กิจกรรมยังไม่แน่ชัดในวันที่ 28 มกราคม 2557 จะประชุมอีกครั้งที่สำนักส่งเสริมและพัฒนาการเกษตรเขตที่ 5 จ.สงขลา</t>
  </si>
  <si>
    <t>และพัฒนาการเกษตรเขตที่ 5 จ.สงขลา</t>
  </si>
  <si>
    <t>จ.นราธิวาส จะจัดประชุมหารืออีกครั้งที่สำนักงานสาธารณสุขจังหวัดนราธิวาสในวันที่ 29 มกราคม 2557</t>
  </si>
  <si>
    <t>งบประมาณเนื่องจากมีการเปลี่ยนแปลงพื้นที่และรูปแบบรายการ</t>
  </si>
  <si>
    <t>เจ้าภาพหลักแทน ทางสาธารณสุขจังหวัดนราธิวาสจะของบเพิ่มเติมจะทำกิจกรรมโครงการพัฒนาตลาดที่อำเภอสุไหงโก-ลกและตำบลบางนาค อำเภอเมือง นราธิวาส</t>
  </si>
  <si>
    <r>
      <rPr>
        <b/>
        <sz val="16"/>
        <rFont val="TH SarabunPSK"/>
        <family val="2"/>
      </rPr>
      <t>1.3 กิจกรรมการเพิ่มผลิตภาพยางพาราโดยใช้ปุ๋ยอินทรีย์น้ำ</t>
    </r>
    <r>
      <rPr>
        <sz val="16"/>
        <rFont val="TH SarabunPSK"/>
        <family val="2"/>
      </rPr>
      <t xml:space="preserve">
 </t>
    </r>
  </si>
  <si>
    <t>ขอความเห็นชอบ ก.บ.ก.เปลี่ยนแปลงรายละเอียดโครงการเมื่อ วันที่ 10 ม.ค.2557 รอทำความตกลงกับสำนักเนื่องจากเนื่องจากงบประมาณ</t>
  </si>
  <si>
    <t>ขณะนี้ศูนย์วิจัยและตรวจสอบคุณภาพสัตว์</t>
  </si>
  <si>
    <t>จัดซื้อจัดจ้างได้ทำ TOR แล้ว</t>
  </si>
  <si>
    <t>*รายการ 3.5 กับ 3.6 ต้องปรึกษากับทางเทศบาลเมืองจะขอปรับเปลี่ยนโครงการเนื่องจากวงเงินที่ได้มาไม่พอกับวงเงินที่ได้</t>
  </si>
  <si>
    <t>เนื่องจากวงเงินท่ได้มาไม่พอกับวงเงินที่ได้</t>
  </si>
  <si>
    <t xml:space="preserve">4) โรงปุ๋ยอินทรีย์ตำบลละหาร ม.8 บ.ทุ่งคา ต.ละหาร อ.ยี่งอ จ.นราธิวาส </t>
  </si>
  <si>
    <t>5) โรงปุ๋ยวิสาหกิจชุมชนบ้านตะปัง ม.2 บ.ตะบัง ต.ศาลาใหม่ อ.ตากใบ จ.นราธิวาส</t>
  </si>
  <si>
    <t>6) โรงปุ๋ยบ้านจือแร ม.3 บ.จือแร ต.สาวอ อ.รือเสาะ จ.นราธิวาส</t>
  </si>
  <si>
    <t>สรุปความก้าวหน้าโครงการตามแผนปฏิบัติราชการประจำปีงบประมาณ พ.ศ. 2557  (งบกลุ่มจังหวัด)</t>
  </si>
  <si>
    <t xml:space="preserve">1.คัดเลือกเกษตรกรเข้าร่วมโครงการเพื่อเพิ่มผลผลิตยางพาราในพื้นที่จังหวัดนราธิวาสเป้าหมายเกษตรกร 200 ราย พื้นที่ 2,000 ไร่
2.การปรับปรุงโรงงานผลิตปุ๋ยอินทรีย์  จำนวน 6 โรง                              </t>
  </si>
  <si>
    <t>1) โรงปุ๋ยอิทรีย์ตำบลภูเขาทอง ม.6       บ.ชุมทอง ต.ภูเขาทอง อ.สุคิริน               จ.นราธิวาส</t>
  </si>
  <si>
    <t xml:space="preserve">2) โรงปุ๋ยอินทรีย์บ้านโคกโก ม.4             บ.โคกโก ต.ลำภู อ.เมือง จ.นราธิวาส </t>
  </si>
  <si>
    <t xml:space="preserve">3) โรงปุ๋ยอินทรีย์ตำบลโคกเคียน ม.1        บ.โคกเคียน ต.โคกเคียน อ.เมือง          จ.นราธิวาส      </t>
  </si>
  <si>
    <t xml:space="preserve">ขออนุมัติคณะกรรมการ(ก.บ.ก)เปลี่ยนแปลงรายละเอียดเมื่อวันที่ 10 มกราคม 2557 รอสำนักงบประมาณอนุมัติโครงการ </t>
  </si>
  <si>
    <t xml:space="preserve">*รายการที่ 3.1-3.4 อยู่ระหว่างการปรับรูปแบบของ ป.4 , ปร.5, และ ปร.6 ให้เป็นรูปแบบเดียวกัน </t>
  </si>
  <si>
    <t>2.6 ติดตามความก้าวหน้าการก่อสร้างและประสานงานโครงการ</t>
  </si>
  <si>
    <t>15. โครงการส่งเสริมการออกกำลังกายเพื่อสุขภาพและต่อต้านยาเสพติด</t>
  </si>
  <si>
    <t>รวม จำนวน 15 โครงการ</t>
  </si>
  <si>
    <t>1. โครงการพัฒนาสินค้าและบริการฮาลาลให้มีมูลค่าเพิ่มตามห่วงโซ่อุปทานและสอดคล้องกับความต้องการของตลาด</t>
  </si>
  <si>
    <t>5. โครงการพัฒนาแหล่งท่องเที่ยว 5 จังหวัดชายแดนภาคใต้</t>
  </si>
  <si>
    <t>6.โครงการเทศกาลท่องเที่ยวและวัฒนธรรมสัมพันธ์กลุ่มประเทศอาเซียน</t>
  </si>
  <si>
    <t>รวม จำนวน 6 โครงการ</t>
  </si>
  <si>
    <t>ในการกำกับดูแลของ รองผู้ว่าราชการจังหวัดนราธิวาส (นายวีรพงค์  แก้วสุวรรณ)</t>
  </si>
  <si>
    <t>ในการกำกับดูแลของ รองผู้ว่าราชการจังหวัดนราธิวาส (นายสิทธิชัย  ศักดา)</t>
  </si>
  <si>
    <t>ในการกำกับดูแลของ รองผู้ว่าราชการจังหวัดนราธิวาส (นายศุภณัฐ  สิรันทวิเนติ)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</si>
</sst>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4">
    <xf numFmtId="0" fontId="0" fillId="0" borderId="0" xfId="0"/>
    <xf numFmtId="1" fontId="2" fillId="2" borderId="0" xfId="0" applyNumberFormat="1" applyFont="1" applyFill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87" fontId="2" fillId="2" borderId="2" xfId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87" fontId="2" fillId="2" borderId="5" xfId="1" applyNumberFormat="1" applyFont="1" applyFill="1" applyBorder="1" applyAlignment="1">
      <alignment horizontal="center"/>
    </xf>
    <xf numFmtId="187" fontId="2" fillId="2" borderId="3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left" vertical="top" wrapText="1"/>
    </xf>
    <xf numFmtId="187" fontId="2" fillId="2" borderId="6" xfId="1" applyNumberFormat="1" applyFont="1" applyFill="1" applyBorder="1" applyAlignment="1">
      <alignment horizontal="center" vertical="top" wrapText="1"/>
    </xf>
    <xf numFmtId="187" fontId="3" fillId="2" borderId="1" xfId="1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7" xfId="0" applyNumberFormat="1" applyFont="1" applyFill="1" applyBorder="1"/>
    <xf numFmtId="1" fontId="2" fillId="2" borderId="7" xfId="0" applyNumberFormat="1" applyFont="1" applyFill="1" applyBorder="1"/>
    <xf numFmtId="1" fontId="3" fillId="2" borderId="8" xfId="1" applyNumberFormat="1" applyFont="1" applyFill="1" applyBorder="1"/>
    <xf numFmtId="187" fontId="4" fillId="2" borderId="7" xfId="1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1" fontId="5" fillId="2" borderId="0" xfId="1" applyNumberFormat="1" applyFont="1" applyFill="1" applyBorder="1" applyAlignment="1">
      <alignment horizontal="center"/>
    </xf>
    <xf numFmtId="187" fontId="3" fillId="2" borderId="7" xfId="1" applyNumberFormat="1" applyFont="1" applyFill="1" applyBorder="1" applyAlignment="1">
      <alignment horizontal="center"/>
    </xf>
    <xf numFmtId="187" fontId="3" fillId="2" borderId="8" xfId="1" applyNumberFormat="1" applyFont="1" applyFill="1" applyBorder="1" applyAlignment="1">
      <alignment horizontal="center"/>
    </xf>
    <xf numFmtId="1" fontId="3" fillId="2" borderId="4" xfId="0" applyNumberFormat="1" applyFont="1" applyFill="1" applyBorder="1"/>
    <xf numFmtId="1" fontId="3" fillId="2" borderId="9" xfId="1" applyNumberFormat="1" applyFont="1" applyFill="1" applyBorder="1"/>
    <xf numFmtId="187" fontId="3" fillId="2" borderId="10" xfId="1" applyNumberFormat="1" applyFont="1" applyFill="1" applyBorder="1" applyAlignment="1">
      <alignment horizontal="center"/>
    </xf>
    <xf numFmtId="1" fontId="3" fillId="2" borderId="4" xfId="1" applyNumberFormat="1" applyFont="1" applyFill="1" applyBorder="1"/>
    <xf numFmtId="1" fontId="3" fillId="2" borderId="4" xfId="0" applyNumberFormat="1" applyFont="1" applyFill="1" applyBorder="1" applyAlignment="1">
      <alignment horizontal="center" vertical="top" wrapText="1"/>
    </xf>
    <xf numFmtId="1" fontId="2" fillId="2" borderId="7" xfId="0" applyNumberFormat="1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vertical="top" wrapText="1"/>
    </xf>
    <xf numFmtId="187" fontId="3" fillId="2" borderId="7" xfId="1" applyNumberFormat="1" applyFont="1" applyFill="1" applyBorder="1" applyAlignment="1">
      <alignment horizontal="center" vertical="top" wrapText="1"/>
    </xf>
    <xf numFmtId="187" fontId="2" fillId="2" borderId="1" xfId="1" applyNumberFormat="1" applyFont="1" applyFill="1" applyBorder="1" applyAlignment="1">
      <alignment horizontal="right" vertical="top" wrapText="1"/>
    </xf>
    <xf numFmtId="187" fontId="3" fillId="3" borderId="7" xfId="1" applyNumberFormat="1" applyFont="1" applyFill="1" applyBorder="1" applyAlignment="1">
      <alignment horizontal="center" vertical="top" wrapText="1"/>
    </xf>
    <xf numFmtId="187" fontId="2" fillId="2" borderId="7" xfId="1" applyNumberFormat="1" applyFont="1" applyFill="1" applyBorder="1" applyAlignment="1">
      <alignment horizontal="right" vertical="top" wrapText="1"/>
    </xf>
    <xf numFmtId="187" fontId="6" fillId="2" borderId="7" xfId="1" applyNumberFormat="1" applyFont="1" applyFill="1" applyBorder="1" applyAlignment="1">
      <alignment horizontal="right" vertical="top" wrapText="1"/>
    </xf>
    <xf numFmtId="1" fontId="3" fillId="2" borderId="7" xfId="1" applyNumberFormat="1" applyFont="1" applyFill="1" applyBorder="1" applyAlignment="1">
      <alignment horizontal="center" vertical="top" wrapText="1"/>
    </xf>
    <xf numFmtId="187" fontId="7" fillId="2" borderId="7" xfId="1" applyNumberFormat="1" applyFont="1" applyFill="1" applyBorder="1" applyAlignment="1">
      <alignment horizontal="right" vertical="top" wrapText="1"/>
    </xf>
    <xf numFmtId="187" fontId="3" fillId="2" borderId="7" xfId="1" applyNumberFormat="1" applyFont="1" applyFill="1" applyBorder="1" applyAlignment="1">
      <alignment horizontal="right" vertical="top" wrapText="1"/>
    </xf>
    <xf numFmtId="1" fontId="3" fillId="2" borderId="0" xfId="1" applyNumberFormat="1" applyFont="1" applyFill="1" applyBorder="1"/>
    <xf numFmtId="1" fontId="3" fillId="2" borderId="4" xfId="0" applyNumberFormat="1" applyFont="1" applyFill="1" applyBorder="1" applyAlignment="1">
      <alignment vertical="top" wrapText="1"/>
    </xf>
    <xf numFmtId="1" fontId="3" fillId="2" borderId="4" xfId="1" applyNumberFormat="1" applyFont="1" applyFill="1" applyBorder="1" applyAlignment="1">
      <alignment horizontal="left" vertical="top" wrapText="1"/>
    </xf>
    <xf numFmtId="187" fontId="3" fillId="2" borderId="4" xfId="1" applyNumberFormat="1" applyFont="1" applyFill="1" applyBorder="1" applyAlignment="1">
      <alignment horizontal="right" vertical="top" wrapText="1"/>
    </xf>
    <xf numFmtId="1" fontId="2" fillId="2" borderId="1" xfId="0" applyNumberFormat="1" applyFont="1" applyFill="1" applyBorder="1" applyAlignment="1">
      <alignment vertical="top" wrapText="1"/>
    </xf>
    <xf numFmtId="1" fontId="3" fillId="2" borderId="4" xfId="1" applyNumberFormat="1" applyFont="1" applyFill="1" applyBorder="1" applyAlignment="1">
      <alignment horizontal="center" vertical="top" wrapText="1"/>
    </xf>
    <xf numFmtId="187" fontId="3" fillId="2" borderId="4" xfId="1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vertical="top" wrapText="1"/>
    </xf>
    <xf numFmtId="1" fontId="3" fillId="2" borderId="7" xfId="1" applyNumberFormat="1" applyFont="1" applyFill="1" applyBorder="1" applyAlignment="1">
      <alignment vertical="top" wrapText="1"/>
    </xf>
    <xf numFmtId="1" fontId="3" fillId="2" borderId="7" xfId="1" applyNumberFormat="1" applyFont="1" applyFill="1" applyBorder="1"/>
    <xf numFmtId="187" fontId="2" fillId="2" borderId="7" xfId="1" applyNumberFormat="1" applyFont="1" applyFill="1" applyBorder="1" applyAlignment="1">
      <alignment vertical="top"/>
    </xf>
    <xf numFmtId="43" fontId="2" fillId="2" borderId="7" xfId="1" applyFont="1" applyFill="1" applyBorder="1"/>
    <xf numFmtId="1" fontId="2" fillId="3" borderId="4" xfId="0" applyNumberFormat="1" applyFont="1" applyFill="1" applyBorder="1" applyAlignment="1">
      <alignment vertical="top" wrapText="1"/>
    </xf>
    <xf numFmtId="1" fontId="3" fillId="3" borderId="4" xfId="0" applyNumberFormat="1" applyFont="1" applyFill="1" applyBorder="1" applyAlignment="1">
      <alignment vertical="top" wrapText="1"/>
    </xf>
    <xf numFmtId="187" fontId="3" fillId="2" borderId="4" xfId="2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87" fontId="3" fillId="2" borderId="1" xfId="2" applyNumberFormat="1" applyFont="1" applyFill="1" applyBorder="1" applyAlignment="1">
      <alignment horizontal="right" vertical="top"/>
    </xf>
    <xf numFmtId="1" fontId="3" fillId="3" borderId="7" xfId="0" applyNumberFormat="1" applyFont="1" applyFill="1" applyBorder="1" applyAlignment="1">
      <alignment vertical="top" wrapText="1"/>
    </xf>
    <xf numFmtId="187" fontId="6" fillId="2" borderId="7" xfId="2" applyNumberFormat="1" applyFont="1" applyFill="1" applyBorder="1" applyAlignment="1">
      <alignment horizontal="right" vertical="top"/>
    </xf>
    <xf numFmtId="187" fontId="6" fillId="2" borderId="4" xfId="2" applyNumberFormat="1" applyFont="1" applyFill="1" applyBorder="1" applyAlignment="1">
      <alignment horizontal="right" vertical="top"/>
    </xf>
    <xf numFmtId="1" fontId="2" fillId="3" borderId="3" xfId="0" applyNumberFormat="1" applyFont="1" applyFill="1" applyBorder="1" applyAlignment="1">
      <alignment vertical="top" wrapText="1"/>
    </xf>
    <xf numFmtId="1" fontId="3" fillId="3" borderId="3" xfId="0" applyNumberFormat="1" applyFont="1" applyFill="1" applyBorder="1" applyAlignment="1">
      <alignment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187" fontId="3" fillId="2" borderId="3" xfId="2" applyNumberFormat="1" applyFont="1" applyFill="1" applyBorder="1" applyAlignment="1">
      <alignment horizontal="right" vertical="top"/>
    </xf>
    <xf numFmtId="1" fontId="3" fillId="2" borderId="3" xfId="0" applyNumberFormat="1" applyFont="1" applyFill="1" applyBorder="1"/>
    <xf numFmtId="1" fontId="2" fillId="2" borderId="3" xfId="0" applyNumberFormat="1" applyFont="1" applyFill="1" applyBorder="1" applyAlignment="1">
      <alignment vertical="top" wrapText="1"/>
    </xf>
    <xf numFmtId="0" fontId="3" fillId="0" borderId="3" xfId="0" applyNumberFormat="1" applyFont="1" applyBorder="1" applyAlignment="1" applyProtection="1">
      <alignment horizontal="left" vertical="top" wrapText="1"/>
      <protection hidden="1"/>
    </xf>
    <xf numFmtId="187" fontId="3" fillId="2" borderId="3" xfId="1" applyNumberFormat="1" applyFont="1" applyFill="1" applyBorder="1" applyAlignment="1">
      <alignment horizontal="center" vertical="top" wrapText="1"/>
    </xf>
    <xf numFmtId="187" fontId="3" fillId="2" borderId="3" xfId="1" applyNumberFormat="1" applyFont="1" applyFill="1" applyBorder="1" applyAlignment="1">
      <alignment horizontal="right" vertical="top" wrapText="1"/>
    </xf>
    <xf numFmtId="1" fontId="3" fillId="2" borderId="11" xfId="0" applyNumberFormat="1" applyFont="1" applyFill="1" applyBorder="1" applyAlignment="1">
      <alignment horizontal="center" vertical="top" wrapText="1"/>
    </xf>
    <xf numFmtId="187" fontId="3" fillId="2" borderId="1" xfId="1" applyNumberFormat="1" applyFont="1" applyFill="1" applyBorder="1" applyAlignment="1">
      <alignment horizontal="right" vertical="top" wrapText="1"/>
    </xf>
    <xf numFmtId="187" fontId="3" fillId="2" borderId="0" xfId="1" applyNumberFormat="1" applyFont="1" applyFill="1" applyBorder="1" applyAlignment="1">
      <alignment horizontal="right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1" fontId="3" fillId="3" borderId="0" xfId="0" applyNumberFormat="1" applyFont="1" applyFill="1" applyBorder="1" applyAlignment="1">
      <alignment horizontal="center" vertical="top" wrapText="1"/>
    </xf>
    <xf numFmtId="1" fontId="2" fillId="2" borderId="7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horizontal="left" vertical="top" wrapText="1"/>
      <protection hidden="1"/>
    </xf>
    <xf numFmtId="187" fontId="6" fillId="2" borderId="4" xfId="1" applyNumberFormat="1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>
      <alignment vertical="top" wrapText="1"/>
    </xf>
    <xf numFmtId="187" fontId="3" fillId="2" borderId="11" xfId="1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/>
    </xf>
    <xf numFmtId="187" fontId="4" fillId="2" borderId="3" xfId="1" applyNumberFormat="1" applyFont="1" applyFill="1" applyBorder="1" applyAlignment="1">
      <alignment horizontal="center"/>
    </xf>
    <xf numFmtId="187" fontId="2" fillId="2" borderId="13" xfId="1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1" fontId="5" fillId="2" borderId="0" xfId="1" applyNumberFormat="1" applyFont="1" applyFill="1"/>
    <xf numFmtId="1" fontId="5" fillId="2" borderId="0" xfId="0" applyNumberFormat="1" applyFont="1" applyFill="1"/>
    <xf numFmtId="187" fontId="4" fillId="2" borderId="0" xfId="1" applyNumberFormat="1" applyFont="1" applyFill="1" applyBorder="1" applyAlignment="1">
      <alignment horizontal="center"/>
    </xf>
    <xf numFmtId="187" fontId="2" fillId="2" borderId="0" xfId="1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/>
    </xf>
    <xf numFmtId="187" fontId="4" fillId="2" borderId="1" xfId="1" applyNumberFormat="1" applyFont="1" applyFill="1" applyBorder="1" applyAlignment="1">
      <alignment horizontal="center"/>
    </xf>
    <xf numFmtId="187" fontId="2" fillId="2" borderId="2" xfId="1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vertical="top"/>
    </xf>
    <xf numFmtId="187" fontId="3" fillId="2" borderId="14" xfId="1" applyNumberFormat="1" applyFont="1" applyFill="1" applyBorder="1" applyAlignment="1">
      <alignment horizontal="right" vertical="top" wrapText="1"/>
    </xf>
    <xf numFmtId="1" fontId="3" fillId="2" borderId="14" xfId="0" applyNumberFormat="1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vertical="top" wrapText="1"/>
    </xf>
    <xf numFmtId="187" fontId="3" fillId="2" borderId="11" xfId="1" applyNumberFormat="1" applyFont="1" applyFill="1" applyBorder="1" applyAlignment="1">
      <alignment horizontal="right" vertical="top" wrapText="1"/>
    </xf>
    <xf numFmtId="187" fontId="3" fillId="2" borderId="15" xfId="1" applyNumberFormat="1" applyFont="1" applyFill="1" applyBorder="1" applyAlignment="1">
      <alignment horizontal="right" vertical="top" wrapText="1"/>
    </xf>
    <xf numFmtId="1" fontId="4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left"/>
    </xf>
    <xf numFmtId="187" fontId="2" fillId="2" borderId="14" xfId="1" applyNumberFormat="1" applyFont="1" applyFill="1" applyBorder="1" applyAlignment="1">
      <alignment horizontal="right"/>
    </xf>
    <xf numFmtId="187" fontId="3" fillId="0" borderId="0" xfId="1" applyNumberFormat="1" applyFont="1" applyBorder="1" applyAlignment="1">
      <alignment horizontal="center"/>
    </xf>
    <xf numFmtId="187" fontId="2" fillId="2" borderId="7" xfId="1" applyNumberFormat="1" applyFont="1" applyFill="1" applyBorder="1" applyAlignment="1">
      <alignment horizontal="right"/>
    </xf>
    <xf numFmtId="1" fontId="3" fillId="2" borderId="0" xfId="0" applyNumberFormat="1" applyFont="1" applyFill="1"/>
    <xf numFmtId="187" fontId="3" fillId="2" borderId="7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" fontId="3" fillId="2" borderId="0" xfId="0" applyNumberFormat="1" applyFont="1" applyFill="1" applyBorder="1"/>
    <xf numFmtId="187" fontId="3" fillId="2" borderId="7" xfId="1" applyNumberFormat="1" applyFont="1" applyFill="1" applyBorder="1" applyAlignment="1">
      <alignment horizontal="right" vertical="top"/>
    </xf>
    <xf numFmtId="1" fontId="3" fillId="3" borderId="4" xfId="0" applyNumberFormat="1" applyFont="1" applyFill="1" applyBorder="1" applyAlignment="1">
      <alignment horizontal="left" vertical="top" wrapText="1"/>
    </xf>
    <xf numFmtId="187" fontId="3" fillId="2" borderId="4" xfId="1" applyNumberFormat="1" applyFont="1" applyFill="1" applyBorder="1" applyAlignment="1">
      <alignment horizontal="center" vertical="top"/>
    </xf>
    <xf numFmtId="187" fontId="3" fillId="2" borderId="4" xfId="1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center" vertical="top"/>
    </xf>
    <xf numFmtId="1" fontId="3" fillId="2" borderId="0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left" vertical="top" wrapText="1"/>
    </xf>
    <xf numFmtId="187" fontId="3" fillId="2" borderId="13" xfId="1" applyNumberFormat="1" applyFont="1" applyFill="1" applyBorder="1" applyAlignment="1">
      <alignment horizontal="right" vertical="top"/>
    </xf>
    <xf numFmtId="1" fontId="3" fillId="2" borderId="3" xfId="0" applyNumberFormat="1" applyFont="1" applyFill="1" applyBorder="1" applyAlignment="1">
      <alignment horizontal="center" vertical="top"/>
    </xf>
    <xf numFmtId="1" fontId="2" fillId="2" borderId="4" xfId="0" applyNumberFormat="1" applyFont="1" applyFill="1" applyBorder="1"/>
    <xf numFmtId="1" fontId="2" fillId="2" borderId="3" xfId="0" applyNumberFormat="1" applyFont="1" applyFill="1" applyBorder="1" applyAlignment="1">
      <alignment horizontal="center" vertical="top" wrapText="1"/>
    </xf>
    <xf numFmtId="187" fontId="2" fillId="2" borderId="3" xfId="1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/>
    </xf>
    <xf numFmtId="1" fontId="2" fillId="2" borderId="0" xfId="1" applyNumberFormat="1" applyFont="1" applyFill="1"/>
    <xf numFmtId="1" fontId="2" fillId="2" borderId="4" xfId="0" applyNumberFormat="1" applyFont="1" applyFill="1" applyBorder="1" applyAlignment="1">
      <alignment horizontal="left" vertical="top" wrapText="1"/>
    </xf>
    <xf numFmtId="1" fontId="2" fillId="2" borderId="4" xfId="0" applyNumberFormat="1" applyFont="1" applyFill="1" applyBorder="1" applyAlignment="1">
      <alignment vertical="top" wrapText="1"/>
    </xf>
    <xf numFmtId="187" fontId="2" fillId="2" borderId="4" xfId="1" applyNumberFormat="1" applyFont="1" applyFill="1" applyBorder="1" applyAlignment="1">
      <alignment horizontal="center"/>
    </xf>
    <xf numFmtId="187" fontId="2" fillId="2" borderId="5" xfId="1" applyNumberFormat="1" applyFont="1" applyFill="1" applyBorder="1" applyAlignment="1">
      <alignment horizontal="right"/>
    </xf>
    <xf numFmtId="43" fontId="2" fillId="2" borderId="5" xfId="1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center"/>
    </xf>
    <xf numFmtId="43" fontId="2" fillId="2" borderId="13" xfId="1" applyNumberFormat="1" applyFont="1" applyFill="1" applyBorder="1" applyAlignment="1">
      <alignment horizontal="right"/>
    </xf>
    <xf numFmtId="1" fontId="4" fillId="2" borderId="16" xfId="0" applyNumberFormat="1" applyFont="1" applyFill="1" applyBorder="1" applyAlignment="1">
      <alignment horizontal="center"/>
    </xf>
    <xf numFmtId="187" fontId="4" fillId="2" borderId="16" xfId="1" applyNumberFormat="1" applyFont="1" applyFill="1" applyBorder="1" applyAlignment="1">
      <alignment horizontal="center"/>
    </xf>
    <xf numFmtId="187" fontId="4" fillId="2" borderId="16" xfId="1" applyNumberFormat="1" applyFont="1" applyFill="1" applyBorder="1" applyAlignment="1">
      <alignment horizontal="right"/>
    </xf>
    <xf numFmtId="1" fontId="5" fillId="2" borderId="16" xfId="1" applyNumberFormat="1" applyFont="1" applyFill="1" applyBorder="1" applyAlignment="1">
      <alignment horizontal="center"/>
    </xf>
    <xf numFmtId="1" fontId="5" fillId="2" borderId="16" xfId="1" applyNumberFormat="1" applyFont="1" applyFill="1" applyBorder="1"/>
    <xf numFmtId="1" fontId="5" fillId="2" borderId="16" xfId="0" applyNumberFormat="1" applyFont="1" applyFill="1" applyBorder="1"/>
    <xf numFmtId="1" fontId="2" fillId="2" borderId="0" xfId="0" applyNumberFormat="1" applyFont="1" applyFill="1" applyBorder="1"/>
    <xf numFmtId="187" fontId="3" fillId="2" borderId="0" xfId="1" applyNumberFormat="1" applyFont="1" applyFill="1" applyBorder="1" applyAlignment="1">
      <alignment horizontal="center"/>
    </xf>
    <xf numFmtId="187" fontId="3" fillId="2" borderId="0" xfId="1" applyNumberFormat="1" applyFont="1" applyFill="1" applyAlignment="1">
      <alignment horizontal="center"/>
    </xf>
    <xf numFmtId="187" fontId="3" fillId="2" borderId="0" xfId="1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187" fontId="3" fillId="2" borderId="7" xfId="2" applyNumberFormat="1" applyFont="1" applyFill="1" applyBorder="1" applyAlignment="1">
      <alignment horizontal="right" vertical="top"/>
    </xf>
    <xf numFmtId="1" fontId="2" fillId="2" borderId="3" xfId="0" applyNumberFormat="1" applyFont="1" applyFill="1" applyBorder="1"/>
    <xf numFmtId="187" fontId="7" fillId="2" borderId="13" xfId="1" applyNumberFormat="1" applyFont="1" applyFill="1" applyBorder="1" applyAlignment="1">
      <alignment horizontal="right"/>
    </xf>
    <xf numFmtId="187" fontId="7" fillId="2" borderId="5" xfId="1" applyNumberFormat="1" applyFont="1" applyFill="1" applyBorder="1" applyAlignment="1">
      <alignment horizontal="right"/>
    </xf>
    <xf numFmtId="1" fontId="2" fillId="2" borderId="7" xfId="1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vertical="top" wrapText="1"/>
    </xf>
    <xf numFmtId="187" fontId="3" fillId="2" borderId="1" xfId="1" applyNumberFormat="1" applyFont="1" applyFill="1" applyBorder="1" applyAlignment="1">
      <alignment horizontal="center" vertical="top" wrapText="1"/>
    </xf>
    <xf numFmtId="187" fontId="3" fillId="2" borderId="1" xfId="1" applyNumberFormat="1" applyFont="1" applyFill="1" applyBorder="1" applyAlignment="1"/>
    <xf numFmtId="187" fontId="2" fillId="2" borderId="7" xfId="1" applyNumberFormat="1" applyFont="1" applyFill="1" applyBorder="1" applyAlignment="1">
      <alignment vertical="top" wrapText="1"/>
    </xf>
    <xf numFmtId="187" fontId="6" fillId="2" borderId="7" xfId="1" applyNumberFormat="1" applyFont="1" applyFill="1" applyBorder="1" applyAlignment="1">
      <alignment vertical="top" wrapText="1"/>
    </xf>
    <xf numFmtId="187" fontId="7" fillId="2" borderId="7" xfId="1" applyNumberFormat="1" applyFont="1" applyFill="1" applyBorder="1" applyAlignment="1">
      <alignment vertical="top" wrapText="1"/>
    </xf>
    <xf numFmtId="187" fontId="3" fillId="2" borderId="7" xfId="1" applyNumberFormat="1" applyFont="1" applyFill="1" applyBorder="1" applyAlignment="1">
      <alignment vertical="top" wrapText="1"/>
    </xf>
    <xf numFmtId="187" fontId="3" fillId="2" borderId="4" xfId="1" applyNumberFormat="1" applyFont="1" applyFill="1" applyBorder="1" applyAlignment="1">
      <alignment vertical="top" wrapText="1"/>
    </xf>
    <xf numFmtId="187" fontId="6" fillId="2" borderId="7" xfId="2" applyNumberFormat="1" applyFont="1" applyFill="1" applyBorder="1" applyAlignment="1">
      <alignment vertical="top"/>
    </xf>
    <xf numFmtId="187" fontId="6" fillId="2" borderId="4" xfId="2" applyNumberFormat="1" applyFont="1" applyFill="1" applyBorder="1" applyAlignment="1">
      <alignment vertical="top"/>
    </xf>
    <xf numFmtId="187" fontId="3" fillId="2" borderId="3" xfId="2" applyNumberFormat="1" applyFont="1" applyFill="1" applyBorder="1" applyAlignment="1">
      <alignment vertical="top"/>
    </xf>
    <xf numFmtId="187" fontId="2" fillId="2" borderId="13" xfId="1" applyNumberFormat="1" applyFont="1" applyFill="1" applyBorder="1" applyAlignment="1"/>
    <xf numFmtId="187" fontId="2" fillId="2" borderId="2" xfId="1" applyNumberFormat="1" applyFont="1" applyFill="1" applyBorder="1" applyAlignment="1"/>
    <xf numFmtId="187" fontId="3" fillId="2" borderId="13" xfId="1" applyNumberFormat="1" applyFont="1" applyFill="1" applyBorder="1" applyAlignment="1">
      <alignment vertical="top"/>
    </xf>
    <xf numFmtId="43" fontId="2" fillId="2" borderId="13" xfId="1" applyNumberFormat="1" applyFont="1" applyFill="1" applyBorder="1" applyAlignment="1"/>
    <xf numFmtId="187" fontId="4" fillId="2" borderId="16" xfId="1" applyNumberFormat="1" applyFont="1" applyFill="1" applyBorder="1" applyAlignment="1"/>
    <xf numFmtId="187" fontId="3" fillId="2" borderId="0" xfId="1" applyNumberFormat="1" applyFont="1" applyFill="1" applyBorder="1" applyAlignment="1"/>
    <xf numFmtId="187" fontId="3" fillId="2" borderId="0" xfId="1" applyNumberFormat="1" applyFont="1" applyFill="1" applyAlignment="1"/>
    <xf numFmtId="187" fontId="2" fillId="2" borderId="0" xfId="1" applyNumberFormat="1" applyFont="1" applyFill="1" applyBorder="1" applyAlignment="1"/>
    <xf numFmtId="187" fontId="3" fillId="2" borderId="7" xfId="2" applyNumberFormat="1" applyFont="1" applyFill="1" applyBorder="1" applyAlignment="1">
      <alignment vertical="top"/>
    </xf>
    <xf numFmtId="1" fontId="3" fillId="2" borderId="3" xfId="1" applyNumberFormat="1" applyFont="1" applyFill="1" applyBorder="1" applyAlignment="1">
      <alignment vertical="top" wrapText="1"/>
    </xf>
    <xf numFmtId="1" fontId="3" fillId="2" borderId="3" xfId="1" applyNumberFormat="1" applyFont="1" applyFill="1" applyBorder="1"/>
    <xf numFmtId="187" fontId="2" fillId="2" borderId="3" xfId="1" applyNumberFormat="1" applyFont="1" applyFill="1" applyBorder="1" applyAlignment="1">
      <alignment vertical="top"/>
    </xf>
    <xf numFmtId="187" fontId="3" fillId="2" borderId="3" xfId="1" applyNumberFormat="1" applyFont="1" applyFill="1" applyBorder="1" applyAlignment="1">
      <alignment vertical="top" wrapText="1"/>
    </xf>
    <xf numFmtId="43" fontId="2" fillId="2" borderId="3" xfId="1" applyFont="1" applyFill="1" applyBorder="1"/>
    <xf numFmtId="43" fontId="3" fillId="2" borderId="0" xfId="1" applyFont="1" applyFill="1" applyBorder="1"/>
    <xf numFmtId="187" fontId="3" fillId="2" borderId="5" xfId="1" applyNumberFormat="1" applyFont="1" applyFill="1" applyBorder="1" applyAlignment="1">
      <alignment horizontal="right" vertical="top"/>
    </xf>
    <xf numFmtId="0" fontId="3" fillId="0" borderId="4" xfId="0" applyNumberFormat="1" applyFont="1" applyBorder="1" applyAlignment="1" applyProtection="1">
      <alignment horizontal="left" vertical="top" wrapText="1"/>
      <protection hidden="1"/>
    </xf>
    <xf numFmtId="1" fontId="3" fillId="2" borderId="7" xfId="0" applyNumberFormat="1" applyFont="1" applyFill="1" applyBorder="1" applyAlignment="1">
      <alignment horizontal="left" vertical="top" wrapText="1"/>
    </xf>
    <xf numFmtId="1" fontId="2" fillId="2" borderId="0" xfId="1" applyNumberFormat="1" applyFont="1" applyFill="1" applyBorder="1"/>
    <xf numFmtId="187" fontId="2" fillId="2" borderId="7" xfId="1" applyNumberFormat="1" applyFont="1" applyFill="1" applyBorder="1" applyAlignment="1">
      <alignment horizontal="center" vertical="top" wrapText="1"/>
    </xf>
    <xf numFmtId="187" fontId="7" fillId="2" borderId="14" xfId="1" applyNumberFormat="1" applyFont="1" applyFill="1" applyBorder="1" applyAlignment="1">
      <alignment horizontal="right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187" fontId="3" fillId="2" borderId="5" xfId="1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187" fontId="3" fillId="2" borderId="2" xfId="1" applyNumberFormat="1" applyFont="1" applyFill="1" applyBorder="1" applyAlignment="1">
      <alignment horizontal="right" vertical="top"/>
    </xf>
    <xf numFmtId="1" fontId="2" fillId="2" borderId="0" xfId="0" applyNumberFormat="1" applyFont="1" applyFill="1" applyAlignment="1">
      <alignment horizontal="center"/>
    </xf>
    <xf numFmtId="187" fontId="2" fillId="2" borderId="3" xfId="1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left" vertical="top" wrapText="1"/>
    </xf>
    <xf numFmtId="187" fontId="3" fillId="2" borderId="7" xfId="1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 horizontal="left" vertical="top" wrapText="1"/>
    </xf>
    <xf numFmtId="1" fontId="2" fillId="2" borderId="7" xfId="0" applyNumberFormat="1" applyFont="1" applyFill="1" applyBorder="1" applyAlignment="1">
      <alignment horizontal="left" vertical="top" wrapText="1"/>
    </xf>
    <xf numFmtId="1" fontId="3" fillId="2" borderId="7" xfId="1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 horizontal="left" vertical="top" wrapText="1"/>
    </xf>
    <xf numFmtId="1" fontId="2" fillId="2" borderId="7" xfId="0" applyNumberFormat="1" applyFont="1" applyFill="1" applyBorder="1" applyAlignment="1">
      <alignment horizontal="left" vertical="top" wrapText="1"/>
    </xf>
    <xf numFmtId="187" fontId="2" fillId="2" borderId="7" xfId="1" applyNumberFormat="1" applyFont="1" applyFill="1" applyBorder="1" applyAlignment="1">
      <alignment horizontal="center"/>
    </xf>
    <xf numFmtId="1" fontId="3" fillId="2" borderId="7" xfId="1" applyNumberFormat="1" applyFont="1" applyFill="1" applyBorder="1" applyAlignment="1">
      <alignment horizontal="left" vertical="top" wrapText="1"/>
    </xf>
    <xf numFmtId="1" fontId="3" fillId="2" borderId="1" xfId="1" applyNumberFormat="1" applyFont="1" applyFill="1" applyBorder="1" applyAlignment="1">
      <alignment horizontal="left" vertical="top" wrapText="1"/>
    </xf>
    <xf numFmtId="1" fontId="3" fillId="2" borderId="17" xfId="0" applyNumberFormat="1" applyFont="1" applyFill="1" applyBorder="1" applyAlignment="1">
      <alignment horizontal="center" vertical="top" wrapText="1"/>
    </xf>
    <xf numFmtId="1" fontId="3" fillId="2" borderId="1" xfId="1" applyNumberFormat="1" applyFont="1" applyFill="1" applyBorder="1"/>
    <xf numFmtId="187" fontId="2" fillId="2" borderId="1" xfId="1" applyNumberFormat="1" applyFont="1" applyFill="1" applyBorder="1" applyAlignment="1">
      <alignment vertical="top"/>
    </xf>
    <xf numFmtId="1" fontId="2" fillId="2" borderId="7" xfId="0" applyNumberFormat="1" applyFont="1" applyFill="1" applyBorder="1" applyAlignment="1">
      <alignment vertical="top"/>
    </xf>
    <xf numFmtId="1" fontId="3" fillId="3" borderId="7" xfId="0" applyNumberFormat="1" applyFont="1" applyFill="1" applyBorder="1" applyAlignment="1">
      <alignment horizontal="left" vertical="top" wrapText="1"/>
    </xf>
    <xf numFmtId="187" fontId="3" fillId="2" borderId="14" xfId="1" applyNumberFormat="1" applyFont="1" applyFill="1" applyBorder="1" applyAlignment="1">
      <alignment horizontal="right" vertical="top"/>
    </xf>
    <xf numFmtId="187" fontId="2" fillId="2" borderId="2" xfId="1" applyNumberFormat="1" applyFont="1" applyFill="1" applyBorder="1" applyAlignment="1">
      <alignment horizontal="right" vertical="top"/>
    </xf>
    <xf numFmtId="1" fontId="3" fillId="2" borderId="7" xfId="0" applyNumberFormat="1" applyFont="1" applyFill="1" applyBorder="1" applyAlignment="1">
      <alignment horizontal="center" vertical="top"/>
    </xf>
    <xf numFmtId="1" fontId="8" fillId="2" borderId="3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left" vertical="top" wrapText="1"/>
    </xf>
    <xf numFmtId="1" fontId="3" fillId="2" borderId="3" xfId="1" applyNumberFormat="1" applyFont="1" applyFill="1" applyBorder="1" applyAlignment="1">
      <alignment horizontal="center" vertical="top" wrapText="1"/>
    </xf>
    <xf numFmtId="187" fontId="2" fillId="2" borderId="16" xfId="1" applyNumberFormat="1" applyFont="1" applyFill="1" applyBorder="1" applyAlignment="1">
      <alignment horizontal="center"/>
    </xf>
    <xf numFmtId="1" fontId="3" fillId="2" borderId="11" xfId="1" applyNumberFormat="1" applyFont="1" applyFill="1" applyBorder="1" applyAlignment="1">
      <alignment horizontal="center" vertical="top" wrapText="1"/>
    </xf>
    <xf numFmtId="1" fontId="2" fillId="2" borderId="12" xfId="0" applyNumberFormat="1" applyFont="1" applyFill="1" applyBorder="1" applyAlignment="1">
      <alignment vertical="top" wrapText="1"/>
    </xf>
    <xf numFmtId="1" fontId="3" fillId="2" borderId="12" xfId="0" applyNumberFormat="1" applyFont="1" applyFill="1" applyBorder="1" applyAlignment="1">
      <alignment vertical="top" wrapText="1"/>
    </xf>
    <xf numFmtId="1" fontId="3" fillId="2" borderId="12" xfId="1" applyNumberFormat="1" applyFont="1" applyFill="1" applyBorder="1" applyAlignment="1">
      <alignment horizontal="left" vertical="top" wrapText="1"/>
    </xf>
    <xf numFmtId="187" fontId="2" fillId="2" borderId="12" xfId="1" applyNumberFormat="1" applyFont="1" applyFill="1" applyBorder="1" applyAlignment="1">
      <alignment horizontal="right" vertical="top" wrapText="1"/>
    </xf>
    <xf numFmtId="1" fontId="3" fillId="2" borderId="12" xfId="0" applyNumberFormat="1" applyFont="1" applyFill="1" applyBorder="1" applyAlignment="1">
      <alignment horizontal="center" vertical="top" wrapText="1"/>
    </xf>
    <xf numFmtId="1" fontId="3" fillId="3" borderId="11" xfId="0" applyNumberFormat="1" applyFont="1" applyFill="1" applyBorder="1" applyAlignment="1">
      <alignment vertical="top" wrapText="1"/>
    </xf>
    <xf numFmtId="1" fontId="3" fillId="2" borderId="11" xfId="1" applyNumberFormat="1" applyFont="1" applyFill="1" applyBorder="1" applyAlignment="1">
      <alignment horizontal="left" vertical="top" wrapText="1"/>
    </xf>
    <xf numFmtId="187" fontId="3" fillId="2" borderId="11" xfId="2" applyNumberFormat="1" applyFont="1" applyFill="1" applyBorder="1" applyAlignment="1">
      <alignment horizontal="right" vertical="top"/>
    </xf>
    <xf numFmtId="1" fontId="2" fillId="3" borderId="12" xfId="0" applyNumberFormat="1" applyFont="1" applyFill="1" applyBorder="1" applyAlignment="1">
      <alignment vertical="top" wrapText="1"/>
    </xf>
    <xf numFmtId="1" fontId="3" fillId="3" borderId="12" xfId="0" applyNumberFormat="1" applyFont="1" applyFill="1" applyBorder="1" applyAlignment="1">
      <alignment vertical="top" wrapText="1"/>
    </xf>
    <xf numFmtId="187" fontId="3" fillId="2" borderId="12" xfId="2" applyNumberFormat="1" applyFont="1" applyFill="1" applyBorder="1" applyAlignment="1">
      <alignment horizontal="right" vertical="top"/>
    </xf>
    <xf numFmtId="187" fontId="3" fillId="2" borderId="12" xfId="1" applyNumberFormat="1" applyFont="1" applyFill="1" applyBorder="1" applyAlignment="1">
      <alignment horizontal="right" vertical="top" wrapText="1"/>
    </xf>
    <xf numFmtId="43" fontId="2" fillId="2" borderId="3" xfId="1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left" vertical="top" wrapText="1"/>
    </xf>
    <xf numFmtId="1" fontId="3" fillId="2" borderId="0" xfId="1" applyNumberFormat="1" applyFont="1" applyFill="1" applyAlignment="1">
      <alignment vertical="top" wrapText="1"/>
    </xf>
    <xf numFmtId="1" fontId="2" fillId="2" borderId="7" xfId="0" applyNumberFormat="1" applyFont="1" applyFill="1" applyBorder="1" applyAlignment="1">
      <alignment horizontal="center" vertical="top"/>
    </xf>
    <xf numFmtId="1" fontId="3" fillId="2" borderId="0" xfId="0" applyNumberFormat="1" applyFont="1" applyFill="1" applyBorder="1" applyAlignment="1">
      <alignment horizontal="left" vertical="top" wrapText="1"/>
    </xf>
    <xf numFmtId="187" fontId="2" fillId="2" borderId="8" xfId="1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left" vertical="top" wrapText="1"/>
    </xf>
    <xf numFmtId="187" fontId="2" fillId="2" borderId="10" xfId="1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left" vertical="top" wrapText="1"/>
    </xf>
    <xf numFmtId="187" fontId="2" fillId="2" borderId="18" xfId="1" applyNumberFormat="1" applyFont="1" applyFill="1" applyBorder="1" applyAlignment="1">
      <alignment horizontal="center" vertical="top" wrapText="1"/>
    </xf>
    <xf numFmtId="187" fontId="3" fillId="2" borderId="12" xfId="1" applyNumberFormat="1" applyFont="1" applyFill="1" applyBorder="1" applyAlignment="1">
      <alignment horizontal="right"/>
    </xf>
    <xf numFmtId="187" fontId="2" fillId="2" borderId="7" xfId="1" applyNumberFormat="1" applyFont="1" applyFill="1" applyBorder="1" applyAlignment="1">
      <alignment horizontal="right" vertical="top"/>
    </xf>
    <xf numFmtId="1" fontId="3" fillId="2" borderId="0" xfId="1" applyNumberFormat="1" applyFont="1" applyFill="1" applyBorder="1" applyAlignment="1">
      <alignment vertical="top" wrapText="1"/>
    </xf>
    <xf numFmtId="1" fontId="3" fillId="2" borderId="16" xfId="0" applyNumberFormat="1" applyFont="1" applyFill="1" applyBorder="1" applyAlignment="1">
      <alignment horizontal="left" vertical="top" wrapText="1"/>
    </xf>
    <xf numFmtId="187" fontId="3" fillId="2" borderId="1" xfId="1" applyNumberFormat="1" applyFont="1" applyFill="1" applyBorder="1" applyAlignment="1">
      <alignment horizontal="right" vertical="top"/>
    </xf>
    <xf numFmtId="1" fontId="2" fillId="2" borderId="1" xfId="1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3" fillId="2" borderId="19" xfId="0" applyNumberFormat="1" applyFont="1" applyFill="1" applyBorder="1" applyAlignment="1">
      <alignment horizontal="left" vertical="top" wrapText="1"/>
    </xf>
    <xf numFmtId="187" fontId="2" fillId="2" borderId="20" xfId="1" applyNumberFormat="1" applyFont="1" applyFill="1" applyBorder="1" applyAlignment="1">
      <alignment horizontal="center" vertical="top" wrapText="1"/>
    </xf>
    <xf numFmtId="187" fontId="3" fillId="2" borderId="3" xfId="1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center"/>
    </xf>
    <xf numFmtId="187" fontId="2" fillId="2" borderId="3" xfId="1" applyNumberFormat="1" applyFont="1" applyFill="1" applyBorder="1" applyAlignment="1">
      <alignment horizontal="right" vertical="top"/>
    </xf>
    <xf numFmtId="187" fontId="2" fillId="2" borderId="3" xfId="2" applyNumberFormat="1" applyFont="1" applyFill="1" applyBorder="1" applyAlignment="1">
      <alignment horizontal="right" vertical="top"/>
    </xf>
    <xf numFmtId="1" fontId="2" fillId="2" borderId="4" xfId="0" applyNumberFormat="1" applyFont="1" applyFill="1" applyBorder="1" applyAlignment="1">
      <alignment horizontal="center" vertical="top"/>
    </xf>
    <xf numFmtId="1" fontId="2" fillId="2" borderId="7" xfId="0" applyNumberFormat="1" applyFont="1" applyFill="1" applyBorder="1" applyAlignment="1">
      <alignment horizontal="left" vertical="top" wrapText="1"/>
    </xf>
    <xf numFmtId="187" fontId="3" fillId="2" borderId="8" xfId="1" applyNumberFormat="1" applyFont="1" applyFill="1" applyBorder="1" applyAlignment="1">
      <alignment horizontal="left" vertical="top" wrapText="1"/>
    </xf>
    <xf numFmtId="1" fontId="3" fillId="2" borderId="7" xfId="1" applyNumberFormat="1" applyFont="1" applyFill="1" applyBorder="1" applyAlignment="1">
      <alignment vertical="top"/>
    </xf>
    <xf numFmtId="187" fontId="3" fillId="2" borderId="8" xfId="1" applyNumberFormat="1" applyFont="1" applyFill="1" applyBorder="1" applyAlignment="1">
      <alignment horizontal="right" vertical="top" wrapText="1"/>
    </xf>
    <xf numFmtId="187" fontId="2" fillId="2" borderId="20" xfId="1" applyNumberFormat="1" applyFont="1" applyFill="1" applyBorder="1" applyAlignment="1">
      <alignment horizontal="right" vertical="top" wrapText="1"/>
    </xf>
    <xf numFmtId="187" fontId="3" fillId="2" borderId="6" xfId="1" applyNumberFormat="1" applyFont="1" applyFill="1" applyBorder="1" applyAlignment="1">
      <alignment horizontal="right" vertical="top" wrapText="1"/>
    </xf>
    <xf numFmtId="187" fontId="2" fillId="2" borderId="8" xfId="1" applyNumberFormat="1" applyFont="1" applyFill="1" applyBorder="1" applyAlignment="1">
      <alignment horizontal="center"/>
    </xf>
    <xf numFmtId="187" fontId="3" fillId="2" borderId="8" xfId="1" applyNumberFormat="1" applyFont="1" applyFill="1" applyBorder="1" applyAlignment="1">
      <alignment horizontal="center" vertical="top"/>
    </xf>
    <xf numFmtId="187" fontId="2" fillId="2" borderId="6" xfId="1" applyNumberFormat="1" applyFont="1" applyFill="1" applyBorder="1" applyAlignment="1">
      <alignment horizontal="right" vertical="top" wrapText="1"/>
    </xf>
    <xf numFmtId="187" fontId="3" fillId="2" borderId="10" xfId="1" applyNumberFormat="1" applyFont="1" applyFill="1" applyBorder="1" applyAlignment="1">
      <alignment horizontal="right" vertical="top" wrapText="1"/>
    </xf>
    <xf numFmtId="187" fontId="2" fillId="2" borderId="8" xfId="1" applyNumberFormat="1" applyFont="1" applyFill="1" applyBorder="1" applyAlignment="1">
      <alignment horizontal="right" vertical="top" wrapText="1"/>
    </xf>
    <xf numFmtId="187" fontId="2" fillId="2" borderId="20" xfId="2" applyNumberFormat="1" applyFont="1" applyFill="1" applyBorder="1" applyAlignment="1">
      <alignment horizontal="right" vertical="top"/>
    </xf>
    <xf numFmtId="43" fontId="2" fillId="2" borderId="19" xfId="1" applyNumberFormat="1" applyFont="1" applyFill="1" applyBorder="1" applyAlignment="1">
      <alignment horizontal="right"/>
    </xf>
    <xf numFmtId="1" fontId="3" fillId="2" borderId="7" xfId="1" applyNumberFormat="1" applyFont="1" applyFill="1" applyBorder="1" applyAlignment="1">
      <alignment horizontal="center" vertical="top"/>
    </xf>
    <xf numFmtId="1" fontId="9" fillId="4" borderId="1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187" fontId="9" fillId="4" borderId="2" xfId="1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" fontId="9" fillId="4" borderId="5" xfId="0" applyNumberFormat="1" applyFont="1" applyFill="1" applyBorder="1" applyAlignment="1">
      <alignment horizontal="center"/>
    </xf>
    <xf numFmtId="187" fontId="9" fillId="4" borderId="5" xfId="1" applyNumberFormat="1" applyFont="1" applyFill="1" applyBorder="1" applyAlignment="1">
      <alignment horizontal="center"/>
    </xf>
    <xf numFmtId="187" fontId="9" fillId="4" borderId="3" xfId="1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3" fillId="2" borderId="8" xfId="1" applyNumberFormat="1" applyFont="1" applyFill="1" applyBorder="1" applyAlignment="1">
      <alignment vertical="top"/>
    </xf>
    <xf numFmtId="1" fontId="3" fillId="2" borderId="8" xfId="1" applyNumberFormat="1" applyFont="1" applyFill="1" applyBorder="1" applyAlignment="1">
      <alignment horizontal="left" vertical="top" wrapText="1"/>
    </xf>
    <xf numFmtId="1" fontId="3" fillId="2" borderId="8" xfId="0" applyNumberFormat="1" applyFont="1" applyFill="1" applyBorder="1" applyAlignment="1">
      <alignment horizontal="left" vertical="top" wrapText="1"/>
    </xf>
    <xf numFmtId="187" fontId="2" fillId="2" borderId="1" xfId="1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1" fontId="3" fillId="2" borderId="18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>
      <alignment horizontal="left" vertical="top" wrapText="1"/>
    </xf>
    <xf numFmtId="1" fontId="3" fillId="2" borderId="9" xfId="1" applyNumberFormat="1" applyFont="1" applyFill="1" applyBorder="1" applyAlignment="1">
      <alignment vertical="top" wrapText="1"/>
    </xf>
    <xf numFmtId="1" fontId="3" fillId="2" borderId="10" xfId="1" applyNumberFormat="1" applyFont="1" applyFill="1" applyBorder="1"/>
    <xf numFmtId="187" fontId="3" fillId="2" borderId="4" xfId="1" applyNumberFormat="1" applyFont="1" applyFill="1" applyBorder="1" applyAlignment="1">
      <alignment horizontal="center"/>
    </xf>
    <xf numFmtId="187" fontId="3" fillId="2" borderId="10" xfId="1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/>
    <xf numFmtId="1" fontId="3" fillId="2" borderId="7" xfId="1" applyNumberFormat="1" applyFont="1" applyFill="1" applyBorder="1" applyAlignment="1">
      <alignment horizontal="left" vertical="top" wrapText="1"/>
    </xf>
    <xf numFmtId="1" fontId="3" fillId="2" borderId="7" xfId="0" applyNumberFormat="1" applyFont="1" applyFill="1" applyBorder="1" applyAlignment="1">
      <alignment horizontal="left" vertical="top" wrapText="1"/>
    </xf>
    <xf numFmtId="1" fontId="2" fillId="2" borderId="0" xfId="0" applyNumberFormat="1" applyFont="1" applyFill="1" applyAlignment="1">
      <alignment horizontal="center"/>
    </xf>
    <xf numFmtId="1" fontId="3" fillId="2" borderId="1" xfId="1" applyNumberFormat="1" applyFont="1" applyFill="1" applyBorder="1" applyAlignment="1">
      <alignment horizontal="left" vertical="top" wrapText="1"/>
    </xf>
    <xf numFmtId="1" fontId="3" fillId="2" borderId="7" xfId="1" applyNumberFormat="1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left" vertical="top" wrapText="1"/>
    </xf>
    <xf numFmtId="187" fontId="3" fillId="2" borderId="3" xfId="1" applyNumberFormat="1" applyFont="1" applyFill="1" applyBorder="1" applyAlignment="1">
      <alignment horizontal="center"/>
    </xf>
    <xf numFmtId="187" fontId="3" fillId="2" borderId="3" xfId="1" applyNumberFormat="1" applyFont="1" applyFill="1" applyBorder="1" applyAlignment="1"/>
    <xf numFmtId="187" fontId="2" fillId="2" borderId="3" xfId="1" applyNumberFormat="1" applyFont="1" applyFill="1" applyBorder="1" applyAlignment="1">
      <alignment horizontal="right"/>
    </xf>
    <xf numFmtId="187" fontId="2" fillId="2" borderId="3" xfId="1" applyNumberFormat="1" applyFont="1" applyFill="1" applyBorder="1" applyAlignment="1"/>
    <xf numFmtId="187" fontId="2" fillId="2" borderId="4" xfId="1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3" fillId="2" borderId="7" xfId="0" applyNumberFormat="1" applyFont="1" applyFill="1" applyBorder="1" applyAlignment="1">
      <alignment horizontal="left" vertical="top" wrapText="1"/>
    </xf>
    <xf numFmtId="1" fontId="2" fillId="2" borderId="7" xfId="0" applyNumberFormat="1" applyFont="1" applyFill="1" applyBorder="1" applyAlignment="1">
      <alignment horizontal="left" vertical="top" wrapText="1"/>
    </xf>
    <xf numFmtId="1" fontId="3" fillId="2" borderId="7" xfId="0" applyNumberFormat="1" applyFont="1" applyFill="1" applyBorder="1" applyAlignment="1">
      <alignment horizontal="left" wrapText="1"/>
    </xf>
    <xf numFmtId="1" fontId="2" fillId="2" borderId="0" xfId="0" applyNumberFormat="1" applyFont="1" applyFill="1" applyAlignment="1">
      <alignment horizontal="center"/>
    </xf>
    <xf numFmtId="187" fontId="9" fillId="4" borderId="3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left" vertical="top" wrapText="1"/>
    </xf>
    <xf numFmtId="1" fontId="3" fillId="2" borderId="7" xfId="1" applyNumberFormat="1" applyFont="1" applyFill="1" applyBorder="1" applyAlignment="1">
      <alignment horizontal="left" vertical="top" wrapText="1"/>
    </xf>
    <xf numFmtId="187" fontId="3" fillId="2" borderId="1" xfId="1" applyNumberFormat="1" applyFont="1" applyFill="1" applyBorder="1" applyAlignment="1">
      <alignment horizontal="center" vertical="top" wrapText="1"/>
    </xf>
    <xf numFmtId="187" fontId="3" fillId="2" borderId="7" xfId="1" applyNumberFormat="1" applyFont="1" applyFill="1" applyBorder="1" applyAlignment="1">
      <alignment horizontal="center" vertical="top" wrapText="1"/>
    </xf>
    <xf numFmtId="1" fontId="3" fillId="2" borderId="7" xfId="1" applyNumberFormat="1" applyFont="1" applyFill="1" applyBorder="1" applyAlignment="1">
      <alignment horizontal="center" vertical="top" wrapText="1"/>
    </xf>
    <xf numFmtId="187" fontId="2" fillId="2" borderId="3" xfId="1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left" vertical="top" wrapText="1"/>
    </xf>
    <xf numFmtId="1" fontId="3" fillId="3" borderId="7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</cellXfs>
  <cellStyles count="3">
    <cellStyle name="เครื่องหมายจุลภาค" xfId="1" builtinId="3"/>
    <cellStyle name="เครื่องหมายจุลภาค 20" xfId="2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89</xdr:row>
      <xdr:rowOff>0</xdr:rowOff>
    </xdr:from>
    <xdr:to>
      <xdr:col>5</xdr:col>
      <xdr:colOff>1028700</xdr:colOff>
      <xdr:row>89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401175" y="7256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  <xdr:twoCellAnchor>
    <xdr:from>
      <xdr:col>7</xdr:col>
      <xdr:colOff>1047750</xdr:colOff>
      <xdr:row>89</xdr:row>
      <xdr:rowOff>0</xdr:rowOff>
    </xdr:from>
    <xdr:to>
      <xdr:col>7</xdr:col>
      <xdr:colOff>1028700</xdr:colOff>
      <xdr:row>89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1630025" y="7256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135</xdr:row>
      <xdr:rowOff>0</xdr:rowOff>
    </xdr:from>
    <xdr:to>
      <xdr:col>5</xdr:col>
      <xdr:colOff>1028700</xdr:colOff>
      <xdr:row>135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277350" y="54606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  <xdr:twoCellAnchor>
    <xdr:from>
      <xdr:col>7</xdr:col>
      <xdr:colOff>1047750</xdr:colOff>
      <xdr:row>135</xdr:row>
      <xdr:rowOff>0</xdr:rowOff>
    </xdr:from>
    <xdr:to>
      <xdr:col>7</xdr:col>
      <xdr:colOff>1028700</xdr:colOff>
      <xdr:row>135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1506200" y="54606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  <xdr:twoCellAnchor>
    <xdr:from>
      <xdr:col>7</xdr:col>
      <xdr:colOff>345281</xdr:colOff>
      <xdr:row>0</xdr:row>
      <xdr:rowOff>11906</xdr:rowOff>
    </xdr:from>
    <xdr:to>
      <xdr:col>7</xdr:col>
      <xdr:colOff>1821657</xdr:colOff>
      <xdr:row>1</xdr:row>
      <xdr:rowOff>214311</xdr:rowOff>
    </xdr:to>
    <xdr:sp macro="" textlink="">
      <xdr:nvSpPr>
        <xdr:cNvPr id="4" name="สี่เหลี่ยมมุมมน 3"/>
        <xdr:cNvSpPr/>
      </xdr:nvSpPr>
      <xdr:spPr bwMode="auto">
        <a:xfrm>
          <a:off x="10929937" y="11906"/>
          <a:ext cx="1476376" cy="464343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th-TH" sz="2400">
              <a:latin typeface="TH SarabunPSK" pitchFamily="34" charset="-34"/>
              <a:cs typeface="TH SarabunPSK" pitchFamily="34" charset="-34"/>
            </a:rPr>
            <a:t>เอกสารแนบ</a:t>
          </a:r>
          <a:r>
            <a:rPr lang="th-TH" sz="2400" baseline="0">
              <a:latin typeface="TH SarabunPSK" pitchFamily="34" charset="-34"/>
              <a:cs typeface="TH SarabunPSK" pitchFamily="34" charset="-34"/>
            </a:rPr>
            <a:t> 6</a:t>
          </a:r>
          <a:endParaRPr lang="th-TH" sz="2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88</xdr:row>
      <xdr:rowOff>0</xdr:rowOff>
    </xdr:from>
    <xdr:to>
      <xdr:col>5</xdr:col>
      <xdr:colOff>1028700</xdr:colOff>
      <xdr:row>88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277350" y="55435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  <xdr:twoCellAnchor>
    <xdr:from>
      <xdr:col>7</xdr:col>
      <xdr:colOff>1047750</xdr:colOff>
      <xdr:row>88</xdr:row>
      <xdr:rowOff>0</xdr:rowOff>
    </xdr:from>
    <xdr:to>
      <xdr:col>7</xdr:col>
      <xdr:colOff>1028700</xdr:colOff>
      <xdr:row>88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1506200" y="55435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68</xdr:row>
      <xdr:rowOff>0</xdr:rowOff>
    </xdr:from>
    <xdr:to>
      <xdr:col>5</xdr:col>
      <xdr:colOff>1028700</xdr:colOff>
      <xdr:row>68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277350" y="55435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  <xdr:twoCellAnchor>
    <xdr:from>
      <xdr:col>7</xdr:col>
      <xdr:colOff>1047750</xdr:colOff>
      <xdr:row>68</xdr:row>
      <xdr:rowOff>0</xdr:rowOff>
    </xdr:from>
    <xdr:to>
      <xdr:col>7</xdr:col>
      <xdr:colOff>1028700</xdr:colOff>
      <xdr:row>68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1506200" y="55435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64</xdr:row>
      <xdr:rowOff>0</xdr:rowOff>
    </xdr:from>
    <xdr:to>
      <xdr:col>5</xdr:col>
      <xdr:colOff>1028700</xdr:colOff>
      <xdr:row>64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277350" y="55435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  <xdr:twoCellAnchor>
    <xdr:from>
      <xdr:col>7</xdr:col>
      <xdr:colOff>1047750</xdr:colOff>
      <xdr:row>64</xdr:row>
      <xdr:rowOff>0</xdr:rowOff>
    </xdr:from>
    <xdr:to>
      <xdr:col>7</xdr:col>
      <xdr:colOff>1028700</xdr:colOff>
      <xdr:row>64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1506200" y="55435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0292" rIns="27432" bIns="0" anchor="t" upright="1"/>
        <a:lstStyle/>
        <a:p>
          <a:pPr algn="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0"/>
  <sheetViews>
    <sheetView view="pageBreakPreview" zoomScale="80" zoomScaleNormal="80" zoomScaleSheetLayoutView="80" workbookViewId="0">
      <selection sqref="A1:H1"/>
    </sheetView>
  </sheetViews>
  <sheetFormatPr defaultRowHeight="21"/>
  <cols>
    <col min="1" max="1" width="5.42578125" style="108" customWidth="1"/>
    <col min="2" max="2" width="35.85546875" style="108" customWidth="1"/>
    <col min="3" max="3" width="34" style="108" customWidth="1"/>
    <col min="4" max="4" width="33.5703125" style="142" customWidth="1"/>
    <col min="5" max="5" width="16.42578125" style="142" customWidth="1"/>
    <col min="6" max="7" width="16.7109375" style="143" customWidth="1"/>
    <col min="8" max="8" width="28.140625" style="144" customWidth="1"/>
    <col min="9" max="9" width="28.42578125" style="144" customWidth="1"/>
    <col min="10" max="10" width="16.85546875" style="2" customWidth="1"/>
    <col min="11" max="12" width="16.85546875" style="3" customWidth="1"/>
    <col min="13" max="13" width="16.85546875" style="108" customWidth="1"/>
    <col min="14" max="16384" width="9.140625" style="108"/>
  </cols>
  <sheetData>
    <row r="1" spans="1:10" s="3" customFormat="1">
      <c r="A1" s="301" t="s">
        <v>305</v>
      </c>
      <c r="B1" s="301"/>
      <c r="C1" s="301"/>
      <c r="D1" s="301"/>
      <c r="E1" s="301"/>
      <c r="F1" s="301"/>
      <c r="G1" s="301"/>
      <c r="H1" s="301"/>
      <c r="I1" s="186"/>
      <c r="J1" s="2"/>
    </row>
    <row r="2" spans="1:10" s="3" customFormat="1">
      <c r="A2" s="301" t="s">
        <v>319</v>
      </c>
      <c r="B2" s="301"/>
      <c r="C2" s="301"/>
      <c r="D2" s="301"/>
      <c r="E2" s="301"/>
      <c r="F2" s="301"/>
      <c r="G2" s="301"/>
      <c r="H2" s="301"/>
      <c r="I2" s="186"/>
      <c r="J2" s="2"/>
    </row>
    <row r="3" spans="1:10" s="3" customFormat="1" ht="24.75" customHeight="1">
      <c r="A3" s="265" t="s">
        <v>1</v>
      </c>
      <c r="B3" s="266" t="s">
        <v>2</v>
      </c>
      <c r="C3" s="266" t="s">
        <v>3</v>
      </c>
      <c r="D3" s="267" t="s">
        <v>4</v>
      </c>
      <c r="E3" s="302" t="s">
        <v>5</v>
      </c>
      <c r="F3" s="302"/>
      <c r="G3" s="302"/>
      <c r="H3" s="272" t="s">
        <v>6</v>
      </c>
      <c r="I3" s="7"/>
      <c r="J3" s="2"/>
    </row>
    <row r="4" spans="1:10" s="3" customFormat="1">
      <c r="A4" s="268" t="s">
        <v>7</v>
      </c>
      <c r="B4" s="269"/>
      <c r="C4" s="269"/>
      <c r="D4" s="270" t="s">
        <v>286</v>
      </c>
      <c r="E4" s="271" t="s">
        <v>9</v>
      </c>
      <c r="F4" s="271" t="s">
        <v>10</v>
      </c>
      <c r="G4" s="271" t="s">
        <v>11</v>
      </c>
      <c r="H4" s="273"/>
      <c r="I4" s="7"/>
      <c r="J4" s="2"/>
    </row>
    <row r="5" spans="1:10" s="3" customFormat="1" ht="84.75" customHeight="1">
      <c r="A5" s="12">
        <v>1</v>
      </c>
      <c r="B5" s="13" t="s">
        <v>243</v>
      </c>
      <c r="C5" s="227" t="s">
        <v>222</v>
      </c>
      <c r="D5" s="14"/>
      <c r="E5" s="15"/>
      <c r="F5" s="15"/>
      <c r="G5" s="15"/>
      <c r="H5" s="16"/>
      <c r="I5" s="17"/>
      <c r="J5" s="2"/>
    </row>
    <row r="6" spans="1:10" s="3" customFormat="1" ht="45" customHeight="1">
      <c r="A6" s="229"/>
      <c r="B6" s="299" t="s">
        <v>244</v>
      </c>
      <c r="C6" s="235"/>
      <c r="D6" s="231"/>
      <c r="E6" s="238">
        <v>6665180</v>
      </c>
      <c r="F6" s="110"/>
      <c r="G6" s="238">
        <f>E6-F6</f>
        <v>6665180</v>
      </c>
      <c r="H6" s="22" t="s">
        <v>250</v>
      </c>
      <c r="I6" s="17"/>
      <c r="J6" s="2"/>
    </row>
    <row r="7" spans="1:10" s="3" customFormat="1" ht="62.25" customHeight="1">
      <c r="A7" s="229"/>
      <c r="B7" s="299"/>
      <c r="C7" s="235" t="s">
        <v>256</v>
      </c>
      <c r="D7" s="231"/>
      <c r="E7" s="112"/>
      <c r="F7" s="110"/>
      <c r="G7" s="110"/>
      <c r="H7" s="207" t="s">
        <v>251</v>
      </c>
      <c r="I7" s="17"/>
      <c r="J7" s="2"/>
    </row>
    <row r="8" spans="1:10" s="3" customFormat="1" ht="42.75" customHeight="1">
      <c r="A8" s="229"/>
      <c r="B8" s="192"/>
      <c r="C8" s="230" t="s">
        <v>255</v>
      </c>
      <c r="D8" s="252" t="s">
        <v>291</v>
      </c>
      <c r="E8" s="112"/>
      <c r="F8" s="110"/>
      <c r="G8" s="112"/>
      <c r="H8" s="253"/>
      <c r="I8" s="17"/>
      <c r="J8" s="2"/>
    </row>
    <row r="9" spans="1:10" s="3" customFormat="1" ht="65.25" customHeight="1">
      <c r="A9" s="229"/>
      <c r="B9" s="192"/>
      <c r="C9" s="230" t="s">
        <v>245</v>
      </c>
      <c r="D9" s="252" t="s">
        <v>292</v>
      </c>
      <c r="E9" s="110"/>
      <c r="F9" s="110"/>
      <c r="G9" s="110"/>
      <c r="H9" s="232"/>
      <c r="I9" s="17"/>
      <c r="J9" s="2"/>
    </row>
    <row r="10" spans="1:10" s="3" customFormat="1" ht="65.25" customHeight="1">
      <c r="A10" s="229"/>
      <c r="B10" s="192"/>
      <c r="C10" s="230" t="s">
        <v>246</v>
      </c>
      <c r="D10" s="231"/>
      <c r="E10" s="110"/>
      <c r="F10" s="110"/>
      <c r="G10" s="110"/>
      <c r="H10" s="232"/>
      <c r="I10" s="17"/>
      <c r="J10" s="2"/>
    </row>
    <row r="11" spans="1:10" s="3" customFormat="1" ht="63" customHeight="1">
      <c r="A11" s="229"/>
      <c r="B11" s="192"/>
      <c r="C11" s="230" t="s">
        <v>247</v>
      </c>
      <c r="D11" s="231"/>
      <c r="E11" s="110"/>
      <c r="F11" s="110"/>
      <c r="G11" s="110"/>
      <c r="H11" s="232"/>
      <c r="I11" s="17"/>
      <c r="J11" s="2"/>
    </row>
    <row r="12" spans="1:10" s="3" customFormat="1" ht="137.25" customHeight="1">
      <c r="A12" s="250"/>
      <c r="B12" s="127"/>
      <c r="C12" s="233" t="s">
        <v>248</v>
      </c>
      <c r="D12" s="234"/>
      <c r="E12" s="115"/>
      <c r="F12" s="115"/>
      <c r="G12" s="115"/>
      <c r="H12" s="132"/>
      <c r="I12" s="17"/>
      <c r="J12" s="2"/>
    </row>
    <row r="13" spans="1:10" s="3" customFormat="1" ht="42" customHeight="1">
      <c r="A13" s="12"/>
      <c r="B13" s="13"/>
      <c r="C13" s="13" t="s">
        <v>257</v>
      </c>
      <c r="D13" s="277"/>
      <c r="E13" s="15"/>
      <c r="F13" s="15"/>
      <c r="G13" s="15"/>
      <c r="H13" s="278" t="s">
        <v>252</v>
      </c>
      <c r="I13" s="17"/>
      <c r="J13" s="2"/>
    </row>
    <row r="14" spans="1:10" s="3" customFormat="1" ht="213" customHeight="1">
      <c r="A14" s="229"/>
      <c r="B14" s="192"/>
      <c r="C14" s="230" t="s">
        <v>249</v>
      </c>
      <c r="D14" s="231"/>
      <c r="E14" s="110"/>
      <c r="F14" s="110"/>
      <c r="G14" s="110"/>
      <c r="H14" s="232"/>
      <c r="I14" s="17"/>
      <c r="J14" s="2"/>
    </row>
    <row r="15" spans="1:10" s="3" customFormat="1" ht="84.75" customHeight="1">
      <c r="A15" s="229"/>
      <c r="B15" s="196"/>
      <c r="C15" s="230" t="s">
        <v>259</v>
      </c>
      <c r="D15" s="231"/>
      <c r="E15" s="110"/>
      <c r="F15" s="110"/>
      <c r="G15" s="110"/>
      <c r="H15" s="232"/>
      <c r="I15" s="17"/>
      <c r="J15" s="2"/>
    </row>
    <row r="16" spans="1:10" s="3" customFormat="1" ht="42" customHeight="1">
      <c r="A16" s="229"/>
      <c r="B16" s="251"/>
      <c r="C16" s="279" t="s">
        <v>296</v>
      </c>
      <c r="D16" s="236"/>
      <c r="E16" s="237"/>
      <c r="F16" s="237"/>
      <c r="G16" s="237"/>
      <c r="H16" s="218" t="s">
        <v>260</v>
      </c>
      <c r="I16" s="17"/>
      <c r="J16" s="2"/>
    </row>
    <row r="17" spans="1:10" s="3" customFormat="1" ht="125.25" customHeight="1">
      <c r="A17" s="229"/>
      <c r="B17" s="196"/>
      <c r="C17" s="276" t="s">
        <v>306</v>
      </c>
      <c r="D17" s="231"/>
      <c r="E17" s="110"/>
      <c r="F17" s="110"/>
      <c r="G17" s="110"/>
      <c r="H17" s="22"/>
      <c r="I17" s="17"/>
      <c r="J17" s="2"/>
    </row>
    <row r="18" spans="1:10" s="3" customFormat="1" ht="63" customHeight="1">
      <c r="A18" s="229"/>
      <c r="B18" s="251"/>
      <c r="C18" s="276" t="s">
        <v>307</v>
      </c>
      <c r="D18" s="231"/>
      <c r="E18" s="110"/>
      <c r="F18" s="110"/>
      <c r="G18" s="110"/>
      <c r="H18" s="22"/>
      <c r="I18" s="17"/>
      <c r="J18" s="2"/>
    </row>
    <row r="19" spans="1:10" s="3" customFormat="1" ht="42" customHeight="1">
      <c r="A19" s="229"/>
      <c r="B19" s="251"/>
      <c r="C19" s="276" t="s">
        <v>308</v>
      </c>
      <c r="D19" s="231"/>
      <c r="E19" s="110"/>
      <c r="F19" s="110"/>
      <c r="G19" s="110"/>
      <c r="H19" s="22"/>
      <c r="I19" s="17"/>
      <c r="J19" s="2"/>
    </row>
    <row r="20" spans="1:10" s="3" customFormat="1" ht="63" customHeight="1">
      <c r="A20" s="250"/>
      <c r="B20" s="127"/>
      <c r="C20" s="280" t="s">
        <v>309</v>
      </c>
      <c r="D20" s="234"/>
      <c r="E20" s="115"/>
      <c r="F20" s="115"/>
      <c r="G20" s="115"/>
      <c r="H20" s="31"/>
      <c r="I20" s="17"/>
      <c r="J20" s="2"/>
    </row>
    <row r="21" spans="1:10" s="3" customFormat="1" ht="42" customHeight="1">
      <c r="A21" s="229"/>
      <c r="B21" s="251"/>
      <c r="C21" s="276" t="s">
        <v>302</v>
      </c>
      <c r="D21" s="231"/>
      <c r="E21" s="110"/>
      <c r="F21" s="110"/>
      <c r="G21" s="110"/>
      <c r="H21" s="22"/>
      <c r="I21" s="17"/>
      <c r="J21" s="2"/>
    </row>
    <row r="22" spans="1:10" s="3" customFormat="1" ht="42" customHeight="1">
      <c r="A22" s="229"/>
      <c r="B22" s="251"/>
      <c r="C22" s="276" t="s">
        <v>303</v>
      </c>
      <c r="D22" s="231"/>
      <c r="E22" s="110"/>
      <c r="F22" s="110"/>
      <c r="G22" s="110"/>
      <c r="H22" s="22"/>
      <c r="I22" s="17"/>
      <c r="J22" s="2"/>
    </row>
    <row r="23" spans="1:10" s="3" customFormat="1" ht="42" customHeight="1">
      <c r="A23" s="229"/>
      <c r="B23" s="251"/>
      <c r="C23" s="276" t="s">
        <v>304</v>
      </c>
      <c r="D23" s="231"/>
      <c r="E23" s="110"/>
      <c r="F23" s="110"/>
      <c r="G23" s="110"/>
      <c r="H23" s="22"/>
      <c r="I23" s="17"/>
      <c r="J23" s="2"/>
    </row>
    <row r="24" spans="1:10" s="3" customFormat="1" ht="42" customHeight="1">
      <c r="A24" s="229"/>
      <c r="B24" s="251"/>
      <c r="C24" s="276" t="s">
        <v>258</v>
      </c>
      <c r="D24" s="231"/>
      <c r="E24" s="110"/>
      <c r="F24" s="110"/>
      <c r="G24" s="110"/>
      <c r="H24" s="22"/>
      <c r="I24" s="17"/>
      <c r="J24" s="2"/>
    </row>
    <row r="25" spans="1:10" s="3" customFormat="1" ht="41.25" customHeight="1">
      <c r="A25" s="18"/>
      <c r="B25" s="46" t="s">
        <v>253</v>
      </c>
      <c r="C25" s="150"/>
      <c r="D25" s="199"/>
      <c r="E25" s="73">
        <v>1925250</v>
      </c>
      <c r="F25" s="35"/>
      <c r="G25" s="35">
        <f>E25-F25</f>
        <v>1925250</v>
      </c>
      <c r="H25" s="58" t="s">
        <v>241</v>
      </c>
      <c r="I25" s="23"/>
      <c r="J25" s="2"/>
    </row>
    <row r="26" spans="1:10" s="3" customFormat="1" ht="65.25" customHeight="1">
      <c r="A26" s="18"/>
      <c r="B26" s="32"/>
      <c r="C26" s="33" t="s">
        <v>268</v>
      </c>
      <c r="D26" s="198" t="s">
        <v>297</v>
      </c>
      <c r="E26" s="41">
        <v>14500</v>
      </c>
      <c r="F26" s="37"/>
      <c r="G26" s="41">
        <f>E26-F26</f>
        <v>14500</v>
      </c>
      <c r="H26" s="22" t="s">
        <v>242</v>
      </c>
      <c r="I26" s="23"/>
      <c r="J26" s="2"/>
    </row>
    <row r="27" spans="1:10" s="3" customFormat="1" ht="40.5" customHeight="1">
      <c r="A27" s="18"/>
      <c r="B27" s="32"/>
      <c r="C27" s="33" t="s">
        <v>269</v>
      </c>
      <c r="D27" s="198" t="s">
        <v>294</v>
      </c>
      <c r="E27" s="41">
        <v>14500</v>
      </c>
      <c r="F27" s="37"/>
      <c r="G27" s="41">
        <f t="shared" ref="G27:G35" si="0">E27-F27</f>
        <v>14500</v>
      </c>
      <c r="H27" s="22"/>
      <c r="I27" s="23"/>
      <c r="J27" s="2"/>
    </row>
    <row r="28" spans="1:10" s="3" customFormat="1" ht="84.75" customHeight="1">
      <c r="A28" s="18"/>
      <c r="B28" s="32"/>
      <c r="C28" s="33" t="s">
        <v>261</v>
      </c>
      <c r="D28" s="198"/>
      <c r="E28" s="41"/>
      <c r="F28" s="37"/>
      <c r="G28" s="254">
        <f t="shared" si="0"/>
        <v>0</v>
      </c>
      <c r="H28" s="22"/>
      <c r="I28" s="23"/>
      <c r="J28" s="2"/>
    </row>
    <row r="29" spans="1:10" s="42" customFormat="1" ht="103.5" customHeight="1">
      <c r="A29" s="18"/>
      <c r="B29" s="33"/>
      <c r="C29" s="33" t="s">
        <v>262</v>
      </c>
      <c r="D29" s="189"/>
      <c r="E29" s="41">
        <v>1470000</v>
      </c>
      <c r="F29" s="41"/>
      <c r="G29" s="254">
        <f t="shared" si="0"/>
        <v>1470000</v>
      </c>
      <c r="H29" s="22"/>
      <c r="I29" s="23"/>
      <c r="J29" s="2"/>
    </row>
    <row r="30" spans="1:10" s="3" customFormat="1" ht="47.25" customHeight="1">
      <c r="A30" s="229"/>
      <c r="B30" s="192"/>
      <c r="C30" s="230" t="s">
        <v>263</v>
      </c>
      <c r="D30" s="231"/>
      <c r="E30" s="112">
        <v>95000</v>
      </c>
      <c r="F30" s="110"/>
      <c r="G30" s="254">
        <f t="shared" si="0"/>
        <v>95000</v>
      </c>
      <c r="H30" s="232"/>
      <c r="I30" s="17"/>
      <c r="J30" s="2"/>
    </row>
    <row r="31" spans="1:10" s="42" customFormat="1" ht="81.75" customHeight="1">
      <c r="A31" s="27"/>
      <c r="B31" s="43"/>
      <c r="C31" s="43" t="s">
        <v>264</v>
      </c>
      <c r="D31" s="48"/>
      <c r="E31" s="45">
        <v>30000</v>
      </c>
      <c r="F31" s="45"/>
      <c r="G31" s="260">
        <f t="shared" si="0"/>
        <v>30000</v>
      </c>
      <c r="H31" s="31"/>
      <c r="I31" s="23"/>
      <c r="J31" s="2"/>
    </row>
    <row r="32" spans="1:10" s="3" customFormat="1" ht="128.25" customHeight="1">
      <c r="A32" s="229"/>
      <c r="B32" s="196"/>
      <c r="C32" s="230" t="s">
        <v>265</v>
      </c>
      <c r="D32" s="231"/>
      <c r="E32" s="109">
        <v>105000</v>
      </c>
      <c r="F32" s="110"/>
      <c r="G32" s="254">
        <f t="shared" si="0"/>
        <v>105000</v>
      </c>
      <c r="H32" s="232"/>
      <c r="I32" s="17"/>
      <c r="J32" s="2"/>
    </row>
    <row r="33" spans="1:10" s="3" customFormat="1" ht="62.25" customHeight="1">
      <c r="A33" s="229"/>
      <c r="B33" s="196"/>
      <c r="C33" s="230" t="s">
        <v>266</v>
      </c>
      <c r="D33" s="231"/>
      <c r="E33" s="112">
        <v>111750</v>
      </c>
      <c r="F33" s="110"/>
      <c r="G33" s="254">
        <f t="shared" si="0"/>
        <v>111750</v>
      </c>
      <c r="H33" s="232"/>
      <c r="I33" s="17"/>
      <c r="J33" s="2"/>
    </row>
    <row r="34" spans="1:10" s="3" customFormat="1" ht="62.25" customHeight="1">
      <c r="A34" s="229"/>
      <c r="B34" s="196"/>
      <c r="C34" s="230" t="s">
        <v>267</v>
      </c>
      <c r="D34" s="231"/>
      <c r="E34" s="112">
        <v>36000</v>
      </c>
      <c r="F34" s="110"/>
      <c r="G34" s="254">
        <f t="shared" si="0"/>
        <v>36000</v>
      </c>
      <c r="H34" s="232"/>
      <c r="I34" s="17"/>
      <c r="J34" s="2"/>
    </row>
    <row r="35" spans="1:10" s="3" customFormat="1" ht="62.25" customHeight="1">
      <c r="A35" s="229"/>
      <c r="B35" s="196"/>
      <c r="C35" s="230" t="s">
        <v>312</v>
      </c>
      <c r="D35" s="231"/>
      <c r="E35" s="112">
        <v>48500</v>
      </c>
      <c r="F35" s="110"/>
      <c r="G35" s="254">
        <f t="shared" si="0"/>
        <v>48500</v>
      </c>
      <c r="H35" s="232"/>
      <c r="I35" s="17"/>
      <c r="J35" s="2"/>
    </row>
    <row r="36" spans="1:10" s="3" customFormat="1" ht="24" customHeight="1">
      <c r="A36" s="250"/>
      <c r="B36" s="122" t="s">
        <v>104</v>
      </c>
      <c r="C36" s="244"/>
      <c r="D36" s="245"/>
      <c r="E36" s="248">
        <f>E6+E25</f>
        <v>8590430</v>
      </c>
      <c r="F36" s="246"/>
      <c r="G36" s="255">
        <f>E36-F36</f>
        <v>8590430</v>
      </c>
      <c r="H36" s="247"/>
      <c r="I36" s="17"/>
      <c r="J36" s="2"/>
    </row>
    <row r="37" spans="1:10" s="3" customFormat="1" ht="63.75" customHeight="1">
      <c r="A37" s="12">
        <v>2</v>
      </c>
      <c r="B37" s="13" t="s">
        <v>270</v>
      </c>
      <c r="C37" s="240"/>
      <c r="D37" s="14"/>
      <c r="E37" s="241"/>
      <c r="F37" s="15"/>
      <c r="G37" s="256"/>
      <c r="H37" s="16"/>
      <c r="I37" s="17"/>
      <c r="J37" s="2"/>
    </row>
    <row r="38" spans="1:10" s="3" customFormat="1" ht="20.25" customHeight="1">
      <c r="A38" s="207"/>
      <c r="B38" s="300" t="s">
        <v>271</v>
      </c>
      <c r="C38" s="42"/>
      <c r="D38" s="20"/>
      <c r="E38" s="197">
        <f>SUM(E39:E42)</f>
        <v>3270000</v>
      </c>
      <c r="F38" s="21"/>
      <c r="G38" s="257">
        <f>E38-F38</f>
        <v>3270000</v>
      </c>
      <c r="H38" s="22" t="s">
        <v>225</v>
      </c>
      <c r="I38" s="23"/>
      <c r="J38" s="24"/>
    </row>
    <row r="39" spans="1:10" s="3" customFormat="1" ht="43.5" customHeight="1">
      <c r="A39" s="18"/>
      <c r="B39" s="300"/>
      <c r="C39" s="239" t="s">
        <v>219</v>
      </c>
      <c r="D39" s="20" t="s">
        <v>298</v>
      </c>
      <c r="E39" s="109">
        <v>505575</v>
      </c>
      <c r="F39" s="25"/>
      <c r="G39" s="258">
        <f>E39-F39</f>
        <v>505575</v>
      </c>
      <c r="H39" s="264" t="s">
        <v>240</v>
      </c>
      <c r="I39" s="23"/>
      <c r="J39" s="24" t="e">
        <f>386102400-#REF!</f>
        <v>#REF!</v>
      </c>
    </row>
    <row r="40" spans="1:10" s="3" customFormat="1" ht="21" customHeight="1">
      <c r="A40" s="18"/>
      <c r="B40" s="19"/>
      <c r="C40" s="228" t="s">
        <v>220</v>
      </c>
      <c r="D40" s="274" t="s">
        <v>287</v>
      </c>
      <c r="E40" s="109">
        <v>51375</v>
      </c>
      <c r="F40" s="25"/>
      <c r="G40" s="258">
        <f t="shared" ref="G40:G42" si="1">E40-F40</f>
        <v>51375</v>
      </c>
      <c r="H40" s="22" t="s">
        <v>224</v>
      </c>
      <c r="I40" s="23"/>
      <c r="J40" s="24"/>
    </row>
    <row r="41" spans="1:10" s="3" customFormat="1" ht="21.75" customHeight="1">
      <c r="A41" s="18"/>
      <c r="B41" s="19"/>
      <c r="C41" s="228" t="s">
        <v>221</v>
      </c>
      <c r="D41" s="275" t="s">
        <v>299</v>
      </c>
      <c r="E41" s="25">
        <v>529650</v>
      </c>
      <c r="F41" s="25"/>
      <c r="G41" s="258">
        <f t="shared" si="1"/>
        <v>529650</v>
      </c>
      <c r="H41" s="22"/>
      <c r="I41" s="23"/>
      <c r="J41" s="24"/>
    </row>
    <row r="42" spans="1:10" s="3" customFormat="1" ht="43.5" customHeight="1">
      <c r="A42" s="27"/>
      <c r="B42" s="121"/>
      <c r="C42" s="281" t="s">
        <v>223</v>
      </c>
      <c r="D42" s="282"/>
      <c r="E42" s="114">
        <v>2183400</v>
      </c>
      <c r="F42" s="283"/>
      <c r="G42" s="284">
        <f t="shared" si="1"/>
        <v>2183400</v>
      </c>
      <c r="H42" s="31"/>
      <c r="I42" s="23"/>
      <c r="J42" s="24"/>
    </row>
    <row r="43" spans="1:10" s="3" customFormat="1" ht="36" customHeight="1">
      <c r="A43" s="285"/>
      <c r="B43" s="297" t="s">
        <v>272</v>
      </c>
      <c r="C43" s="150"/>
      <c r="D43" s="303" t="s">
        <v>310</v>
      </c>
      <c r="E43" s="35">
        <v>20954000</v>
      </c>
      <c r="F43" s="35"/>
      <c r="G43" s="259">
        <f>E43-F43</f>
        <v>20954000</v>
      </c>
      <c r="H43" s="58" t="s">
        <v>232</v>
      </c>
      <c r="I43" s="23"/>
      <c r="J43" s="2"/>
    </row>
    <row r="44" spans="1:10" s="42" customFormat="1" ht="21.75" customHeight="1">
      <c r="A44" s="18"/>
      <c r="B44" s="298"/>
      <c r="C44" s="33" t="s">
        <v>226</v>
      </c>
      <c r="D44" s="304"/>
      <c r="E44" s="41">
        <v>7455000</v>
      </c>
      <c r="F44" s="41"/>
      <c r="G44" s="254">
        <f>E44-F44</f>
        <v>7455000</v>
      </c>
      <c r="H44" s="22"/>
      <c r="I44" s="23"/>
      <c r="J44" s="2"/>
    </row>
    <row r="45" spans="1:10" s="42" customFormat="1" ht="43.5" customHeight="1">
      <c r="A45" s="18"/>
      <c r="B45" s="33"/>
      <c r="C45" s="33" t="s">
        <v>227</v>
      </c>
      <c r="D45" s="304"/>
      <c r="E45" s="41">
        <v>2696000</v>
      </c>
      <c r="F45" s="41"/>
      <c r="G45" s="254">
        <f t="shared" ref="G45:G49" si="2">E45-F45</f>
        <v>2696000</v>
      </c>
      <c r="H45" s="22"/>
      <c r="I45" s="23"/>
      <c r="J45" s="2"/>
    </row>
    <row r="46" spans="1:10" s="3" customFormat="1" ht="42.75" customHeight="1">
      <c r="A46" s="27"/>
      <c r="B46" s="43"/>
      <c r="C46" s="43" t="s">
        <v>228</v>
      </c>
      <c r="D46" s="44"/>
      <c r="E46" s="45">
        <v>2359000</v>
      </c>
      <c r="F46" s="45"/>
      <c r="G46" s="260">
        <f t="shared" si="2"/>
        <v>2359000</v>
      </c>
      <c r="H46" s="31"/>
      <c r="I46" s="23"/>
      <c r="J46" s="2"/>
    </row>
    <row r="47" spans="1:10" s="3" customFormat="1" ht="23.25" customHeight="1">
      <c r="A47" s="18"/>
      <c r="B47" s="33"/>
      <c r="C47" s="33" t="s">
        <v>229</v>
      </c>
      <c r="D47" s="198"/>
      <c r="E47" s="41">
        <v>4650000</v>
      </c>
      <c r="F47" s="41"/>
      <c r="G47" s="254">
        <f t="shared" si="2"/>
        <v>4650000</v>
      </c>
      <c r="H47" s="22"/>
      <c r="I47" s="23"/>
      <c r="J47" s="2"/>
    </row>
    <row r="48" spans="1:10" s="3" customFormat="1" ht="23.25" customHeight="1">
      <c r="A48" s="18"/>
      <c r="B48" s="33"/>
      <c r="C48" s="33" t="s">
        <v>230</v>
      </c>
      <c r="D48" s="193"/>
      <c r="E48" s="41">
        <v>2854000</v>
      </c>
      <c r="F48" s="41"/>
      <c r="G48" s="254">
        <f t="shared" si="2"/>
        <v>2854000</v>
      </c>
      <c r="H48" s="22"/>
      <c r="I48" s="23"/>
      <c r="J48" s="2"/>
    </row>
    <row r="49" spans="1:12" s="42" customFormat="1" ht="21" customHeight="1">
      <c r="A49" s="18"/>
      <c r="B49" s="33"/>
      <c r="C49" s="33" t="s">
        <v>231</v>
      </c>
      <c r="D49" s="290"/>
      <c r="E49" s="41">
        <v>940000</v>
      </c>
      <c r="F49" s="41"/>
      <c r="G49" s="254">
        <f t="shared" si="2"/>
        <v>940000</v>
      </c>
      <c r="H49" s="22"/>
      <c r="I49" s="23"/>
      <c r="J49" s="2"/>
    </row>
    <row r="50" spans="1:12" s="42" customFormat="1" ht="21" customHeight="1">
      <c r="A50" s="27"/>
      <c r="B50" s="43"/>
      <c r="C50" s="43"/>
      <c r="D50" s="44"/>
      <c r="E50" s="45"/>
      <c r="F50" s="45"/>
      <c r="G50" s="260"/>
      <c r="H50" s="31"/>
      <c r="I50" s="23" t="e">
        <f>10528000-#REF!-F53</f>
        <v>#REF!</v>
      </c>
      <c r="J50" s="2"/>
    </row>
    <row r="51" spans="1:12" s="42" customFormat="1" ht="23.25" customHeight="1">
      <c r="A51" s="18"/>
      <c r="B51" s="77" t="s">
        <v>282</v>
      </c>
      <c r="C51" s="33"/>
      <c r="D51" s="198"/>
      <c r="E51" s="37">
        <f>E43+E38</f>
        <v>24224000</v>
      </c>
      <c r="F51" s="41"/>
      <c r="G51" s="261">
        <f>E51-F51</f>
        <v>24224000</v>
      </c>
      <c r="H51" s="22"/>
      <c r="I51" s="23"/>
      <c r="J51" s="2"/>
    </row>
    <row r="52" spans="1:12" s="179" customFormat="1" ht="42" customHeight="1">
      <c r="A52" s="12">
        <v>3</v>
      </c>
      <c r="B52" s="46" t="s">
        <v>273</v>
      </c>
      <c r="C52" s="46"/>
      <c r="D52" s="242"/>
      <c r="E52" s="35"/>
      <c r="F52" s="35"/>
      <c r="G52" s="259"/>
      <c r="H52" s="243"/>
      <c r="I52" s="182"/>
      <c r="J52" s="125"/>
    </row>
    <row r="53" spans="1:12" s="42" customFormat="1" ht="39" customHeight="1">
      <c r="A53" s="18"/>
      <c r="B53" s="33" t="s">
        <v>316</v>
      </c>
      <c r="C53" s="32"/>
      <c r="D53" s="198"/>
      <c r="E53" s="37">
        <f>SUM(E54:E59)</f>
        <v>10460000</v>
      </c>
      <c r="F53" s="37"/>
      <c r="G53" s="261">
        <f>E53-F53</f>
        <v>10460000</v>
      </c>
      <c r="H53" s="22"/>
      <c r="I53" s="23"/>
      <c r="J53" s="2"/>
    </row>
    <row r="54" spans="1:12" s="42" customFormat="1" ht="62.25" customHeight="1">
      <c r="A54" s="18"/>
      <c r="B54" s="33"/>
      <c r="C54" s="33" t="s">
        <v>233</v>
      </c>
      <c r="D54" s="198" t="s">
        <v>311</v>
      </c>
      <c r="E54" s="41">
        <v>423900</v>
      </c>
      <c r="F54" s="41"/>
      <c r="G54" s="254">
        <f>E54-F54</f>
        <v>423900</v>
      </c>
      <c r="H54" s="22" t="s">
        <v>239</v>
      </c>
      <c r="I54" s="23"/>
      <c r="J54" s="2"/>
    </row>
    <row r="55" spans="1:12" s="3" customFormat="1" ht="42.75" customHeight="1">
      <c r="A55" s="18"/>
      <c r="B55" s="33"/>
      <c r="C55" s="33" t="s">
        <v>234</v>
      </c>
      <c r="D55" s="198" t="s">
        <v>300</v>
      </c>
      <c r="E55" s="41">
        <v>2076100</v>
      </c>
      <c r="F55" s="41"/>
      <c r="G55" s="254">
        <f t="shared" ref="G55:G59" si="3">E55-F55</f>
        <v>2076100</v>
      </c>
      <c r="H55" s="22" t="s">
        <v>58</v>
      </c>
      <c r="I55" s="23"/>
      <c r="J55" s="2"/>
    </row>
    <row r="56" spans="1:12" s="3" customFormat="1" ht="42.75" customHeight="1">
      <c r="A56" s="27"/>
      <c r="B56" s="43"/>
      <c r="C56" s="43" t="s">
        <v>235</v>
      </c>
      <c r="D56" s="44" t="s">
        <v>301</v>
      </c>
      <c r="E56" s="45">
        <v>2510000</v>
      </c>
      <c r="F56" s="45"/>
      <c r="G56" s="260">
        <f t="shared" si="3"/>
        <v>2510000</v>
      </c>
      <c r="H56" s="31"/>
      <c r="I56" s="23"/>
      <c r="J56" s="2"/>
    </row>
    <row r="57" spans="1:12" s="3" customFormat="1" ht="67.5" customHeight="1">
      <c r="A57" s="18"/>
      <c r="B57" s="33"/>
      <c r="C57" s="33" t="s">
        <v>236</v>
      </c>
      <c r="D57" s="193"/>
      <c r="E57" s="41">
        <v>3390000</v>
      </c>
      <c r="F57" s="41"/>
      <c r="G57" s="254">
        <f t="shared" si="3"/>
        <v>3390000</v>
      </c>
      <c r="H57" s="22"/>
      <c r="I57" s="23"/>
      <c r="J57" s="2"/>
    </row>
    <row r="58" spans="1:12" s="3" customFormat="1" ht="42.75" customHeight="1">
      <c r="A58" s="18"/>
      <c r="B58" s="33"/>
      <c r="C58" s="33" t="s">
        <v>237</v>
      </c>
      <c r="D58" s="193"/>
      <c r="E58" s="41">
        <v>1600000</v>
      </c>
      <c r="F58" s="41"/>
      <c r="G58" s="254">
        <f t="shared" si="3"/>
        <v>1600000</v>
      </c>
      <c r="H58" s="22"/>
      <c r="I58" s="23"/>
      <c r="J58" s="2"/>
    </row>
    <row r="59" spans="1:12" s="3" customFormat="1" ht="44.25" customHeight="1">
      <c r="A59" s="18"/>
      <c r="B59" s="33"/>
      <c r="C59" s="33" t="s">
        <v>238</v>
      </c>
      <c r="D59" s="193"/>
      <c r="E59" s="41">
        <v>460000</v>
      </c>
      <c r="F59" s="41"/>
      <c r="G59" s="254">
        <f t="shared" si="3"/>
        <v>460000</v>
      </c>
      <c r="H59" s="22"/>
      <c r="I59" s="23"/>
      <c r="J59" s="2"/>
    </row>
    <row r="60" spans="1:12" s="3" customFormat="1" ht="80.25" customHeight="1">
      <c r="A60" s="18"/>
      <c r="B60" s="57" t="s">
        <v>317</v>
      </c>
      <c r="C60" s="57" t="s">
        <v>289</v>
      </c>
      <c r="D60" s="227" t="s">
        <v>290</v>
      </c>
      <c r="E60" s="59">
        <v>3000000</v>
      </c>
      <c r="F60" s="59"/>
      <c r="G60" s="256">
        <f>E60-F60</f>
        <v>3000000</v>
      </c>
      <c r="H60" s="58" t="s">
        <v>283</v>
      </c>
      <c r="I60" s="23"/>
      <c r="J60" s="2"/>
    </row>
    <row r="61" spans="1:12" s="3" customFormat="1" ht="21.75" customHeight="1">
      <c r="A61" s="27"/>
      <c r="B61" s="64"/>
      <c r="C61" s="64"/>
      <c r="D61" s="65"/>
      <c r="E61" s="249">
        <f>E60+E53</f>
        <v>13460000</v>
      </c>
      <c r="F61" s="66"/>
      <c r="G61" s="262">
        <f>E61-F61</f>
        <v>13460000</v>
      </c>
      <c r="H61" s="65"/>
      <c r="I61" s="23"/>
      <c r="J61" s="2"/>
    </row>
    <row r="62" spans="1:12" s="88" customFormat="1" ht="17.25" customHeight="1">
      <c r="A62" s="83"/>
      <c r="B62" s="124" t="s">
        <v>318</v>
      </c>
      <c r="C62" s="124"/>
      <c r="D62" s="187"/>
      <c r="E62" s="133">
        <f>E61+E51+E36</f>
        <v>46274430</v>
      </c>
      <c r="F62" s="133">
        <v>0</v>
      </c>
      <c r="G62" s="263">
        <f>E62-F62</f>
        <v>46274430</v>
      </c>
      <c r="H62" s="83"/>
      <c r="I62" s="86"/>
      <c r="J62" s="24"/>
      <c r="K62" s="87"/>
      <c r="L62" s="87"/>
    </row>
    <row r="63" spans="1:12" s="139" customFormat="1">
      <c r="A63" s="134"/>
      <c r="B63" s="134"/>
      <c r="C63" s="134"/>
      <c r="D63" s="135"/>
      <c r="E63" s="212" t="s">
        <v>217</v>
      </c>
      <c r="F63" s="226"/>
      <c r="G63" s="136"/>
      <c r="H63" s="83"/>
      <c r="I63" s="134"/>
      <c r="J63" s="137"/>
      <c r="K63" s="138"/>
      <c r="L63" s="138"/>
    </row>
    <row r="64" spans="1:12" s="111" customFormat="1" ht="24.75" customHeight="1">
      <c r="B64" s="140"/>
      <c r="D64" s="141"/>
      <c r="E64" s="141"/>
      <c r="F64" s="90"/>
      <c r="G64" s="90"/>
      <c r="H64" s="7"/>
      <c r="I64" s="7"/>
      <c r="J64" s="2"/>
      <c r="K64" s="42"/>
      <c r="L64" s="42"/>
    </row>
    <row r="65" spans="1:12" s="111" customFormat="1">
      <c r="D65" s="141"/>
      <c r="E65" s="141"/>
      <c r="F65" s="90"/>
      <c r="G65" s="90"/>
      <c r="H65" s="7"/>
      <c r="I65" s="7"/>
      <c r="J65" s="2"/>
      <c r="K65" s="42"/>
      <c r="L65" s="42"/>
    </row>
    <row r="66" spans="1:12">
      <c r="A66" s="111"/>
      <c r="B66" s="111"/>
      <c r="C66" s="111"/>
      <c r="D66" s="141"/>
      <c r="E66" s="141"/>
      <c r="F66" s="90"/>
      <c r="G66" s="90"/>
      <c r="H66" s="7"/>
      <c r="I66" s="7"/>
    </row>
    <row r="67" spans="1:12">
      <c r="A67" s="111"/>
      <c r="B67" s="111"/>
      <c r="C67" s="111"/>
      <c r="D67" s="141"/>
      <c r="E67" s="141"/>
      <c r="F67" s="90"/>
      <c r="G67" s="90"/>
      <c r="H67" s="7"/>
      <c r="I67" s="7"/>
    </row>
    <row r="68" spans="1:12">
      <c r="A68" s="111"/>
      <c r="B68" s="111"/>
      <c r="C68" s="111"/>
      <c r="D68" s="141"/>
      <c r="E68" s="141"/>
      <c r="F68" s="90"/>
      <c r="G68" s="90"/>
      <c r="H68" s="7"/>
      <c r="I68" s="7"/>
    </row>
    <row r="69" spans="1:12">
      <c r="A69" s="111"/>
      <c r="B69" s="111"/>
      <c r="C69" s="111"/>
      <c r="D69" s="141"/>
      <c r="E69" s="141"/>
      <c r="F69" s="90"/>
      <c r="G69" s="90"/>
      <c r="H69" s="7"/>
      <c r="I69" s="7"/>
    </row>
    <row r="70" spans="1:12">
      <c r="A70" s="111"/>
      <c r="B70" s="111"/>
      <c r="C70" s="111"/>
      <c r="D70" s="141"/>
      <c r="E70" s="141"/>
      <c r="F70" s="90"/>
      <c r="G70" s="90"/>
      <c r="H70" s="7"/>
      <c r="I70" s="7"/>
    </row>
    <row r="71" spans="1:12">
      <c r="A71" s="111"/>
      <c r="B71" s="111"/>
      <c r="C71" s="111"/>
      <c r="D71" s="141"/>
      <c r="E71" s="141"/>
      <c r="F71" s="90"/>
      <c r="G71" s="90"/>
      <c r="H71" s="7"/>
      <c r="I71" s="7"/>
    </row>
    <row r="72" spans="1:12">
      <c r="A72" s="111"/>
      <c r="B72" s="111"/>
      <c r="C72" s="111"/>
      <c r="D72" s="141"/>
      <c r="E72" s="141"/>
      <c r="F72" s="90"/>
      <c r="G72" s="90"/>
      <c r="H72" s="7"/>
      <c r="I72" s="7"/>
    </row>
    <row r="73" spans="1:12">
      <c r="A73" s="111"/>
      <c r="B73" s="111"/>
      <c r="C73" s="111"/>
      <c r="D73" s="141"/>
      <c r="E73" s="141"/>
      <c r="F73" s="90"/>
      <c r="G73" s="90"/>
      <c r="H73" s="7"/>
      <c r="I73" s="7"/>
    </row>
    <row r="74" spans="1:12">
      <c r="A74" s="111"/>
      <c r="B74" s="111"/>
      <c r="C74" s="111"/>
      <c r="D74" s="141"/>
      <c r="E74" s="141"/>
      <c r="F74" s="90"/>
      <c r="G74" s="90"/>
      <c r="H74" s="7"/>
      <c r="I74" s="7"/>
    </row>
    <row r="75" spans="1:12">
      <c r="A75" s="111"/>
      <c r="B75" s="111"/>
      <c r="C75" s="111"/>
      <c r="D75" s="141"/>
      <c r="E75" s="141"/>
      <c r="F75" s="90"/>
      <c r="G75" s="90"/>
      <c r="H75" s="7"/>
      <c r="I75" s="7"/>
    </row>
    <row r="76" spans="1:12">
      <c r="A76" s="111"/>
      <c r="B76" s="111"/>
      <c r="C76" s="111"/>
      <c r="D76" s="141"/>
      <c r="E76" s="141"/>
      <c r="F76" s="90"/>
      <c r="G76" s="90"/>
      <c r="H76" s="7"/>
      <c r="I76" s="7"/>
    </row>
    <row r="77" spans="1:12">
      <c r="A77" s="111"/>
      <c r="B77" s="111"/>
      <c r="C77" s="111"/>
      <c r="D77" s="141"/>
      <c r="E77" s="141"/>
      <c r="F77" s="90"/>
      <c r="G77" s="90"/>
      <c r="H77" s="7"/>
      <c r="I77" s="7"/>
    </row>
    <row r="78" spans="1:12" s="2" customFormat="1">
      <c r="A78" s="111"/>
      <c r="B78" s="111"/>
      <c r="C78" s="111"/>
      <c r="D78" s="141"/>
      <c r="E78" s="141"/>
      <c r="F78" s="90"/>
      <c r="G78" s="90"/>
      <c r="H78" s="7"/>
      <c r="I78" s="7"/>
      <c r="K78" s="3"/>
      <c r="L78" s="3"/>
    </row>
    <row r="79" spans="1:12" s="2" customFormat="1">
      <c r="A79" s="111"/>
      <c r="B79" s="111"/>
      <c r="C79" s="111"/>
      <c r="D79" s="141"/>
      <c r="E79" s="141"/>
      <c r="F79" s="90"/>
      <c r="G79" s="90"/>
      <c r="H79" s="7"/>
      <c r="I79" s="7"/>
      <c r="K79" s="3"/>
      <c r="L79" s="3"/>
    </row>
    <row r="80" spans="1:12" s="2" customFormat="1">
      <c r="A80" s="111"/>
      <c r="B80" s="111"/>
      <c r="C80" s="111"/>
      <c r="D80" s="141"/>
      <c r="E80" s="141"/>
      <c r="F80" s="90"/>
      <c r="G80" s="90"/>
      <c r="H80" s="7"/>
      <c r="I80" s="7"/>
      <c r="K80" s="3"/>
      <c r="L80" s="3"/>
    </row>
    <row r="81" spans="1:12" s="2" customFormat="1">
      <c r="A81" s="111"/>
      <c r="B81" s="111"/>
      <c r="C81" s="111"/>
      <c r="D81" s="141"/>
      <c r="E81" s="141"/>
      <c r="F81" s="90"/>
      <c r="G81" s="90"/>
      <c r="H81" s="7"/>
      <c r="I81" s="7"/>
      <c r="K81" s="3"/>
      <c r="L81" s="3"/>
    </row>
    <row r="82" spans="1:12" s="2" customFormat="1">
      <c r="A82" s="111"/>
      <c r="B82" s="111"/>
      <c r="C82" s="111"/>
      <c r="D82" s="141"/>
      <c r="E82" s="141"/>
      <c r="F82" s="90"/>
      <c r="G82" s="90"/>
      <c r="H82" s="7"/>
      <c r="I82" s="7"/>
      <c r="K82" s="3"/>
      <c r="L82" s="3"/>
    </row>
    <row r="83" spans="1:12" s="2" customFormat="1">
      <c r="A83" s="111"/>
      <c r="B83" s="111"/>
      <c r="C83" s="111"/>
      <c r="D83" s="141"/>
      <c r="E83" s="141"/>
      <c r="F83" s="90"/>
      <c r="G83" s="90"/>
      <c r="H83" s="7"/>
      <c r="I83" s="7"/>
      <c r="K83" s="3"/>
      <c r="L83" s="3"/>
    </row>
    <row r="84" spans="1:12" s="2" customFormat="1">
      <c r="A84" s="111"/>
      <c r="B84" s="111"/>
      <c r="C84" s="111"/>
      <c r="D84" s="141"/>
      <c r="E84" s="141"/>
      <c r="F84" s="90"/>
      <c r="G84" s="90"/>
      <c r="H84" s="7"/>
      <c r="I84" s="7"/>
      <c r="K84" s="3"/>
      <c r="L84" s="3"/>
    </row>
    <row r="85" spans="1:12" s="2" customFormat="1">
      <c r="A85" s="111"/>
      <c r="B85" s="111"/>
      <c r="C85" s="111"/>
      <c r="D85" s="141"/>
      <c r="E85" s="141"/>
      <c r="F85" s="90"/>
      <c r="G85" s="90"/>
      <c r="H85" s="7"/>
      <c r="I85" s="7"/>
      <c r="K85" s="3"/>
      <c r="L85" s="3"/>
    </row>
    <row r="86" spans="1:12" s="2" customFormat="1">
      <c r="A86" s="111"/>
      <c r="B86" s="111"/>
      <c r="C86" s="111"/>
      <c r="D86" s="141"/>
      <c r="E86" s="141"/>
      <c r="F86" s="90"/>
      <c r="G86" s="90"/>
      <c r="H86" s="7"/>
      <c r="I86" s="7"/>
      <c r="K86" s="3"/>
      <c r="L86" s="3"/>
    </row>
    <row r="87" spans="1:12" s="2" customFormat="1">
      <c r="A87" s="111"/>
      <c r="B87" s="111"/>
      <c r="C87" s="111"/>
      <c r="D87" s="141"/>
      <c r="E87" s="141"/>
      <c r="F87" s="90"/>
      <c r="G87" s="90"/>
      <c r="H87" s="7"/>
      <c r="I87" s="7"/>
      <c r="K87" s="3"/>
      <c r="L87" s="3"/>
    </row>
    <row r="88" spans="1:12" s="2" customFormat="1">
      <c r="A88" s="111"/>
      <c r="B88" s="111"/>
      <c r="C88" s="111"/>
      <c r="D88" s="141"/>
      <c r="E88" s="141"/>
      <c r="F88" s="90"/>
      <c r="G88" s="90"/>
      <c r="H88" s="7"/>
      <c r="I88" s="7"/>
      <c r="K88" s="3"/>
      <c r="L88" s="3"/>
    </row>
    <row r="89" spans="1:12" s="2" customFormat="1">
      <c r="A89" s="111"/>
      <c r="B89" s="111"/>
      <c r="C89" s="111"/>
      <c r="D89" s="141"/>
      <c r="E89" s="141"/>
      <c r="F89" s="90"/>
      <c r="G89" s="90"/>
      <c r="H89" s="7"/>
      <c r="I89" s="7"/>
      <c r="K89" s="3"/>
      <c r="L89" s="3"/>
    </row>
    <row r="90" spans="1:12">
      <c r="A90" s="111"/>
    </row>
  </sheetData>
  <mergeCells count="7">
    <mergeCell ref="B43:B44"/>
    <mergeCell ref="B6:B7"/>
    <mergeCell ref="B38:B39"/>
    <mergeCell ref="A1:H1"/>
    <mergeCell ref="A2:H2"/>
    <mergeCell ref="E3:G3"/>
    <mergeCell ref="D43:D45"/>
  </mergeCells>
  <pageMargins left="0.35433070866141703" right="0.23622047244094499" top="0.31496062992126" bottom="0.31496062992126" header="0.31496062992126" footer="0.31496062992126"/>
  <pageSetup paperSize="9" scale="75" orientation="landscape" horizontalDpi="4294967293" verticalDpi="300" r:id="rId1"/>
  <rowBreaks count="2" manualBreakCount="2">
    <brk id="12" max="16383" man="1"/>
    <brk id="69" max="16383" man="1"/>
  </rowBreaks>
  <ignoredErrors>
    <ignoredError sqref="E5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6"/>
  <sheetViews>
    <sheetView view="pageBreakPreview" topLeftCell="A103" zoomScale="80" zoomScaleNormal="80" zoomScaleSheetLayoutView="80" workbookViewId="0">
      <selection activeCell="C77" sqref="C77"/>
    </sheetView>
  </sheetViews>
  <sheetFormatPr defaultRowHeight="21"/>
  <cols>
    <col min="1" max="1" width="5.42578125" style="108" customWidth="1"/>
    <col min="2" max="2" width="35.85546875" style="108" customWidth="1"/>
    <col min="3" max="3" width="34" style="108" customWidth="1"/>
    <col min="4" max="4" width="33.5703125" style="142" customWidth="1"/>
    <col min="5" max="5" width="16.42578125" style="142" customWidth="1"/>
    <col min="6" max="7" width="16.7109375" style="143" customWidth="1"/>
    <col min="8" max="8" width="28.140625" style="144" customWidth="1"/>
    <col min="9" max="9" width="28.42578125" style="144" customWidth="1"/>
    <col min="10" max="10" width="16.85546875" style="2" customWidth="1"/>
    <col min="11" max="12" width="16.85546875" style="3" customWidth="1"/>
    <col min="13" max="13" width="16.85546875" style="108" customWidth="1"/>
    <col min="14" max="16384" width="9.140625" style="108"/>
  </cols>
  <sheetData>
    <row r="1" spans="1:10" s="3" customFormat="1">
      <c r="A1" s="301" t="s">
        <v>212</v>
      </c>
      <c r="B1" s="301"/>
      <c r="C1" s="301"/>
      <c r="D1" s="301"/>
      <c r="E1" s="301"/>
      <c r="F1" s="301"/>
      <c r="G1" s="301"/>
      <c r="H1" s="301"/>
      <c r="I1" s="1"/>
      <c r="J1" s="2"/>
    </row>
    <row r="2" spans="1:10" s="3" customFormat="1">
      <c r="A2" s="301" t="s">
        <v>0</v>
      </c>
      <c r="B2" s="301"/>
      <c r="C2" s="301"/>
      <c r="D2" s="301"/>
      <c r="E2" s="301"/>
      <c r="F2" s="301"/>
      <c r="G2" s="301"/>
      <c r="H2" s="301"/>
      <c r="I2" s="1"/>
      <c r="J2" s="2"/>
    </row>
    <row r="3" spans="1:10" s="3" customFormat="1" ht="24.75" customHeight="1">
      <c r="A3" s="4" t="s">
        <v>1</v>
      </c>
      <c r="B3" s="5" t="s">
        <v>2</v>
      </c>
      <c r="C3" s="5" t="s">
        <v>3</v>
      </c>
      <c r="D3" s="6" t="s">
        <v>4</v>
      </c>
      <c r="E3" s="308" t="s">
        <v>5</v>
      </c>
      <c r="F3" s="308"/>
      <c r="G3" s="308"/>
      <c r="H3" s="4" t="s">
        <v>6</v>
      </c>
      <c r="I3" s="7"/>
      <c r="J3" s="2"/>
    </row>
    <row r="4" spans="1:10" s="3" customFormat="1">
      <c r="A4" s="8" t="s">
        <v>7</v>
      </c>
      <c r="B4" s="9"/>
      <c r="C4" s="9"/>
      <c r="D4" s="10" t="s">
        <v>286</v>
      </c>
      <c r="E4" s="11" t="s">
        <v>9</v>
      </c>
      <c r="F4" s="11" t="s">
        <v>10</v>
      </c>
      <c r="G4" s="11" t="s">
        <v>11</v>
      </c>
      <c r="H4" s="9"/>
      <c r="I4" s="7"/>
      <c r="J4" s="2"/>
    </row>
    <row r="5" spans="1:10" s="3" customFormat="1" ht="66" customHeight="1">
      <c r="A5" s="12">
        <v>1</v>
      </c>
      <c r="B5" s="13" t="s">
        <v>12</v>
      </c>
      <c r="C5" s="13"/>
      <c r="D5" s="14"/>
      <c r="E5" s="15"/>
      <c r="F5" s="15"/>
      <c r="G5" s="15"/>
      <c r="H5" s="16" t="s">
        <v>13</v>
      </c>
      <c r="I5" s="17"/>
      <c r="J5" s="2"/>
    </row>
    <row r="6" spans="1:10" s="3" customFormat="1" ht="20.25" customHeight="1">
      <c r="A6" s="18"/>
      <c r="B6" s="19" t="s">
        <v>14</v>
      </c>
      <c r="D6" s="20"/>
      <c r="E6" s="197">
        <v>3872700</v>
      </c>
      <c r="F6" s="21"/>
      <c r="G6" s="21"/>
      <c r="H6" s="22" t="s">
        <v>15</v>
      </c>
      <c r="I6" s="23"/>
      <c r="J6" s="24"/>
    </row>
    <row r="7" spans="1:10" s="3" customFormat="1" ht="20.25" customHeight="1">
      <c r="A7" s="18"/>
      <c r="B7" s="19" t="s">
        <v>16</v>
      </c>
      <c r="C7" s="3" t="s">
        <v>17</v>
      </c>
      <c r="D7" s="20" t="s">
        <v>123</v>
      </c>
      <c r="E7" s="25">
        <v>1400000</v>
      </c>
      <c r="F7" s="25"/>
      <c r="G7" s="25">
        <f>E7-F7</f>
        <v>1400000</v>
      </c>
      <c r="H7" s="22" t="s">
        <v>18</v>
      </c>
      <c r="I7" s="23"/>
      <c r="J7" s="24" t="e">
        <f>386102400-#REF!</f>
        <v>#REF!</v>
      </c>
    </row>
    <row r="8" spans="1:10" s="3" customFormat="1" ht="20.25" customHeight="1">
      <c r="A8" s="18"/>
      <c r="B8" s="18"/>
      <c r="C8" s="18" t="s">
        <v>19</v>
      </c>
      <c r="D8" s="26" t="s">
        <v>124</v>
      </c>
      <c r="E8" s="25"/>
      <c r="F8" s="25"/>
      <c r="G8" s="25"/>
      <c r="H8" s="22"/>
      <c r="I8" s="23"/>
      <c r="J8" s="24"/>
    </row>
    <row r="9" spans="1:10" s="3" customFormat="1" ht="20.25" customHeight="1">
      <c r="A9" s="18"/>
      <c r="B9" s="18"/>
      <c r="C9" s="18" t="s">
        <v>20</v>
      </c>
      <c r="E9" s="25">
        <v>2472700</v>
      </c>
      <c r="F9" s="25"/>
      <c r="G9" s="25">
        <f t="shared" ref="G9" si="0">E9-F9</f>
        <v>2472700</v>
      </c>
      <c r="H9" s="22"/>
      <c r="I9" s="23"/>
      <c r="J9" s="24"/>
    </row>
    <row r="10" spans="1:10" s="3" customFormat="1" ht="20.25" customHeight="1">
      <c r="A10" s="18"/>
      <c r="B10" s="27"/>
      <c r="C10" s="28" t="s">
        <v>21</v>
      </c>
      <c r="D10" s="29"/>
      <c r="E10" s="30"/>
      <c r="F10" s="30"/>
      <c r="G10" s="30"/>
      <c r="H10" s="31"/>
      <c r="I10" s="23"/>
      <c r="J10" s="24"/>
    </row>
    <row r="11" spans="1:10" s="3" customFormat="1" ht="20.25" customHeight="1">
      <c r="A11" s="18"/>
      <c r="B11" s="32" t="s">
        <v>22</v>
      </c>
      <c r="C11" s="33"/>
      <c r="D11" s="34"/>
      <c r="E11" s="35">
        <v>10528800</v>
      </c>
      <c r="F11" s="35"/>
      <c r="G11" s="35"/>
      <c r="H11" s="22"/>
      <c r="I11" s="23"/>
      <c r="J11" s="2"/>
    </row>
    <row r="12" spans="1:10" s="3" customFormat="1" ht="20.25" customHeight="1">
      <c r="A12" s="18"/>
      <c r="B12" s="32" t="s">
        <v>23</v>
      </c>
      <c r="C12" s="32"/>
      <c r="D12" s="36"/>
      <c r="E12" s="37"/>
      <c r="F12" s="37"/>
      <c r="G12" s="37"/>
      <c r="H12" s="22"/>
      <c r="I12" s="23"/>
      <c r="J12" s="2"/>
    </row>
    <row r="13" spans="1:10" s="3" customFormat="1" ht="20.25" customHeight="1">
      <c r="A13" s="18"/>
      <c r="B13" s="32" t="s">
        <v>24</v>
      </c>
      <c r="C13" s="32"/>
      <c r="D13" s="34"/>
      <c r="E13" s="38"/>
      <c r="F13" s="38"/>
      <c r="G13" s="38"/>
      <c r="H13" s="22"/>
      <c r="I13" s="23"/>
      <c r="J13" s="2"/>
    </row>
    <row r="14" spans="1:10" s="3" customFormat="1" ht="23.25" customHeight="1">
      <c r="A14" s="18"/>
      <c r="B14" s="32" t="s">
        <v>25</v>
      </c>
      <c r="C14" s="33" t="s">
        <v>13</v>
      </c>
      <c r="D14" s="39"/>
      <c r="E14" s="40"/>
      <c r="F14" s="40"/>
      <c r="G14" s="40"/>
      <c r="H14" s="22"/>
      <c r="I14" s="23"/>
      <c r="J14" s="2"/>
    </row>
    <row r="15" spans="1:10" s="3" customFormat="1" ht="42" customHeight="1">
      <c r="A15" s="18"/>
      <c r="B15" s="299" t="s">
        <v>26</v>
      </c>
      <c r="C15" s="33" t="s">
        <v>27</v>
      </c>
      <c r="D15" s="198" t="s">
        <v>154</v>
      </c>
      <c r="E15" s="37">
        <f>E16+E18+E19+E20+E21+E22</f>
        <v>4159500</v>
      </c>
      <c r="F15" s="37"/>
      <c r="G15" s="37">
        <f>E15-F15</f>
        <v>4159500</v>
      </c>
      <c r="H15" s="22" t="s">
        <v>28</v>
      </c>
      <c r="I15" s="23"/>
      <c r="J15" s="2"/>
    </row>
    <row r="16" spans="1:10" s="42" customFormat="1" ht="42.75" customHeight="1">
      <c r="A16" s="18"/>
      <c r="B16" s="299"/>
      <c r="C16" s="33" t="s">
        <v>29</v>
      </c>
      <c r="D16" s="39"/>
      <c r="E16" s="41">
        <v>205800</v>
      </c>
      <c r="F16" s="41"/>
      <c r="G16" s="37">
        <f t="shared" ref="G16:G22" si="1">E16-F16</f>
        <v>205800</v>
      </c>
      <c r="H16" s="22"/>
      <c r="I16" s="23"/>
      <c r="J16" s="2"/>
    </row>
    <row r="17" spans="1:10" s="42" customFormat="1" ht="43.5" customHeight="1">
      <c r="A17" s="18"/>
      <c r="B17" s="33"/>
      <c r="C17" s="33" t="s">
        <v>30</v>
      </c>
      <c r="D17" s="39"/>
      <c r="E17" s="41"/>
      <c r="F17" s="41"/>
      <c r="G17" s="37"/>
      <c r="H17" s="22"/>
      <c r="I17" s="23"/>
      <c r="J17" s="2"/>
    </row>
    <row r="18" spans="1:10" s="3" customFormat="1" ht="42.75" customHeight="1">
      <c r="A18" s="18"/>
      <c r="B18" s="33"/>
      <c r="C18" s="33" t="s">
        <v>31</v>
      </c>
      <c r="D18" s="39"/>
      <c r="E18" s="41">
        <v>18500</v>
      </c>
      <c r="F18" s="41"/>
      <c r="G18" s="37">
        <f t="shared" si="1"/>
        <v>18500</v>
      </c>
      <c r="H18" s="22"/>
      <c r="I18" s="23"/>
      <c r="J18" s="2"/>
    </row>
    <row r="19" spans="1:10" s="3" customFormat="1" ht="59.25" customHeight="1">
      <c r="A19" s="18"/>
      <c r="B19" s="33"/>
      <c r="C19" s="33" t="s">
        <v>32</v>
      </c>
      <c r="D19" s="39"/>
      <c r="E19" s="41">
        <v>151000</v>
      </c>
      <c r="F19" s="41"/>
      <c r="G19" s="37">
        <f t="shared" si="1"/>
        <v>151000</v>
      </c>
      <c r="H19" s="22"/>
      <c r="I19" s="23"/>
      <c r="J19" s="2"/>
    </row>
    <row r="20" spans="1:10" s="3" customFormat="1" ht="23.25" customHeight="1">
      <c r="A20" s="18"/>
      <c r="B20" s="33"/>
      <c r="C20" s="33" t="s">
        <v>33</v>
      </c>
      <c r="D20" s="39"/>
      <c r="E20" s="41">
        <v>426800</v>
      </c>
      <c r="F20" s="41"/>
      <c r="G20" s="37">
        <f t="shared" si="1"/>
        <v>426800</v>
      </c>
      <c r="H20" s="22"/>
      <c r="I20" s="23"/>
      <c r="J20" s="2"/>
    </row>
    <row r="21" spans="1:10" s="42" customFormat="1" ht="21" customHeight="1">
      <c r="A21" s="18"/>
      <c r="B21" s="33"/>
      <c r="C21" s="33" t="s">
        <v>34</v>
      </c>
      <c r="D21" s="39"/>
      <c r="E21" s="41">
        <v>2775000</v>
      </c>
      <c r="F21" s="41"/>
      <c r="G21" s="37">
        <f t="shared" si="1"/>
        <v>2775000</v>
      </c>
      <c r="H21" s="22"/>
      <c r="I21" s="23"/>
      <c r="J21" s="2"/>
    </row>
    <row r="22" spans="1:10" s="42" customFormat="1" ht="105.75" customHeight="1">
      <c r="A22" s="27"/>
      <c r="B22" s="43"/>
      <c r="C22" s="43" t="s">
        <v>35</v>
      </c>
      <c r="D22" s="44"/>
      <c r="E22" s="45">
        <v>582400</v>
      </c>
      <c r="F22" s="45"/>
      <c r="G22" s="37">
        <f t="shared" si="1"/>
        <v>582400</v>
      </c>
      <c r="H22" s="31"/>
      <c r="I22" s="23">
        <f>10528000-F12-F23</f>
        <v>10528000</v>
      </c>
      <c r="J22" s="2"/>
    </row>
    <row r="23" spans="1:10" s="42" customFormat="1" ht="46.5" customHeight="1">
      <c r="A23" s="18"/>
      <c r="B23" s="46" t="s">
        <v>36</v>
      </c>
      <c r="C23" s="46"/>
      <c r="D23" s="198" t="s">
        <v>154</v>
      </c>
      <c r="E23" s="35">
        <v>521000</v>
      </c>
      <c r="F23" s="35"/>
      <c r="G23" s="35"/>
      <c r="H23" s="22" t="s">
        <v>37</v>
      </c>
      <c r="I23" s="23"/>
      <c r="J23" s="2"/>
    </row>
    <row r="24" spans="1:10" s="42" customFormat="1" ht="43.5" customHeight="1">
      <c r="A24" s="18"/>
      <c r="B24" s="33"/>
      <c r="C24" s="33" t="s">
        <v>38</v>
      </c>
      <c r="D24" s="39"/>
      <c r="E24" s="41">
        <v>88100</v>
      </c>
      <c r="F24" s="41"/>
      <c r="G24" s="41">
        <f>E24-F24</f>
        <v>88100</v>
      </c>
      <c r="H24" s="22"/>
      <c r="I24" s="23"/>
      <c r="J24" s="2"/>
    </row>
    <row r="25" spans="1:10" s="3" customFormat="1" ht="23.25" customHeight="1">
      <c r="A25" s="18"/>
      <c r="B25" s="33"/>
      <c r="C25" s="33" t="s">
        <v>39</v>
      </c>
      <c r="D25" s="39"/>
      <c r="E25" s="41">
        <v>364000</v>
      </c>
      <c r="F25" s="41"/>
      <c r="G25" s="41">
        <f t="shared" ref="G25:G26" si="2">E25-F25</f>
        <v>364000</v>
      </c>
      <c r="H25" s="22"/>
      <c r="I25" s="23"/>
      <c r="J25" s="2"/>
    </row>
    <row r="26" spans="1:10" s="3" customFormat="1" ht="65.25" customHeight="1">
      <c r="A26" s="18"/>
      <c r="B26" s="100"/>
      <c r="C26" s="100" t="s">
        <v>40</v>
      </c>
      <c r="D26" s="213"/>
      <c r="E26" s="101">
        <v>68900</v>
      </c>
      <c r="F26" s="101"/>
      <c r="G26" s="101">
        <f t="shared" si="2"/>
        <v>68900</v>
      </c>
      <c r="H26" s="72"/>
      <c r="I26" s="23"/>
      <c r="J26" s="2"/>
    </row>
    <row r="27" spans="1:10" s="3" customFormat="1" ht="63.75" customHeight="1">
      <c r="A27" s="18"/>
      <c r="B27" s="214" t="s">
        <v>155</v>
      </c>
      <c r="C27" s="215" t="s">
        <v>41</v>
      </c>
      <c r="D27" s="216" t="s">
        <v>154</v>
      </c>
      <c r="E27" s="217">
        <f>SUM(E28:E29)</f>
        <v>5848300</v>
      </c>
      <c r="F27" s="217"/>
      <c r="G27" s="217"/>
      <c r="H27" s="218" t="s">
        <v>42</v>
      </c>
      <c r="I27" s="23"/>
      <c r="J27" s="2"/>
    </row>
    <row r="28" spans="1:10" s="42" customFormat="1" ht="61.5" customHeight="1">
      <c r="A28" s="18"/>
      <c r="B28" s="33"/>
      <c r="C28" s="33" t="s">
        <v>43</v>
      </c>
      <c r="D28" s="34"/>
      <c r="E28" s="41">
        <v>1850000</v>
      </c>
      <c r="F28" s="41"/>
      <c r="G28" s="41">
        <f>E28-F28</f>
        <v>1850000</v>
      </c>
      <c r="H28" s="22"/>
      <c r="I28" s="23"/>
      <c r="J28" s="2"/>
    </row>
    <row r="29" spans="1:10" s="42" customFormat="1" ht="43.5" customHeight="1">
      <c r="A29" s="18"/>
      <c r="B29" s="33"/>
      <c r="C29" s="33" t="s">
        <v>44</v>
      </c>
      <c r="D29" s="34"/>
      <c r="E29" s="41">
        <v>3998300</v>
      </c>
      <c r="F29" s="41"/>
      <c r="G29" s="41">
        <f t="shared" ref="G29:G33" si="3">E29-F29</f>
        <v>3998300</v>
      </c>
      <c r="H29" s="22"/>
      <c r="I29" s="23"/>
      <c r="J29" s="2"/>
    </row>
    <row r="30" spans="1:10" s="42" customFormat="1" ht="12" customHeight="1">
      <c r="A30" s="18"/>
      <c r="B30" s="43"/>
      <c r="C30" s="43"/>
      <c r="D30" s="48"/>
      <c r="E30" s="45"/>
      <c r="F30" s="45"/>
      <c r="G30" s="45">
        <f t="shared" si="3"/>
        <v>0</v>
      </c>
      <c r="H30" s="31"/>
      <c r="I30" s="23"/>
      <c r="J30" s="2"/>
    </row>
    <row r="31" spans="1:10" s="3" customFormat="1" ht="42" customHeight="1">
      <c r="A31" s="18"/>
      <c r="B31" s="49" t="s">
        <v>45</v>
      </c>
      <c r="C31" s="50"/>
      <c r="D31" s="51"/>
      <c r="E31" s="52">
        <f>E32+E33+E38+E41</f>
        <v>11605300</v>
      </c>
      <c r="F31" s="52"/>
      <c r="G31" s="41"/>
      <c r="H31" s="53"/>
      <c r="I31" s="23"/>
      <c r="J31" s="2"/>
    </row>
    <row r="32" spans="1:10" s="3" customFormat="1" ht="130.5" customHeight="1">
      <c r="A32" s="18"/>
      <c r="B32" s="81" t="s">
        <v>46</v>
      </c>
      <c r="C32" s="219" t="s">
        <v>47</v>
      </c>
      <c r="D32" s="220" t="s">
        <v>154</v>
      </c>
      <c r="E32" s="221">
        <v>3000000</v>
      </c>
      <c r="F32" s="221"/>
      <c r="G32" s="101">
        <f t="shared" si="3"/>
        <v>3000000</v>
      </c>
      <c r="H32" s="72" t="s">
        <v>48</v>
      </c>
      <c r="I32" s="23"/>
      <c r="J32" s="2"/>
    </row>
    <row r="33" spans="1:10" s="3" customFormat="1" ht="66" customHeight="1">
      <c r="A33" s="18"/>
      <c r="B33" s="222" t="s">
        <v>49</v>
      </c>
      <c r="C33" s="223" t="s">
        <v>50</v>
      </c>
      <c r="D33" s="218" t="s">
        <v>145</v>
      </c>
      <c r="E33" s="224">
        <v>3550000</v>
      </c>
      <c r="F33" s="224"/>
      <c r="G33" s="225">
        <f t="shared" si="3"/>
        <v>3550000</v>
      </c>
      <c r="H33" s="218" t="s">
        <v>51</v>
      </c>
      <c r="I33" s="23"/>
      <c r="J33" s="2"/>
    </row>
    <row r="34" spans="1:10" s="3" customFormat="1" ht="60" customHeight="1">
      <c r="A34" s="27"/>
      <c r="B34" s="55"/>
      <c r="C34" s="55" t="s">
        <v>52</v>
      </c>
      <c r="D34" s="31"/>
      <c r="E34" s="62"/>
      <c r="F34" s="62"/>
      <c r="G34" s="62"/>
      <c r="H34" s="31"/>
      <c r="I34" s="23"/>
      <c r="J34" s="2"/>
    </row>
    <row r="35" spans="1:10" s="3" customFormat="1" ht="60.75" customHeight="1">
      <c r="A35" s="18"/>
      <c r="B35" s="60"/>
      <c r="C35" s="60" t="s">
        <v>53</v>
      </c>
      <c r="D35" s="22"/>
      <c r="E35" s="61"/>
      <c r="F35" s="61"/>
      <c r="G35" s="61"/>
      <c r="H35" s="22"/>
      <c r="I35" s="23"/>
      <c r="J35" s="2"/>
    </row>
    <row r="36" spans="1:10" s="3" customFormat="1" ht="64.5" customHeight="1">
      <c r="A36" s="18"/>
      <c r="B36" s="60"/>
      <c r="C36" s="60" t="s">
        <v>54</v>
      </c>
      <c r="D36" s="22"/>
      <c r="E36" s="61"/>
      <c r="F36" s="61"/>
      <c r="G36" s="61"/>
      <c r="H36" s="22"/>
      <c r="I36" s="23"/>
      <c r="J36" s="2"/>
    </row>
    <row r="37" spans="1:10" s="3" customFormat="1" ht="65.25" customHeight="1">
      <c r="A37" s="18"/>
      <c r="B37" s="60"/>
      <c r="C37" s="60" t="s">
        <v>55</v>
      </c>
      <c r="D37" s="22"/>
      <c r="E37" s="61"/>
      <c r="F37" s="61"/>
      <c r="G37" s="61"/>
      <c r="H37" s="22"/>
      <c r="I37" s="23"/>
      <c r="J37" s="2"/>
    </row>
    <row r="38" spans="1:10" s="3" customFormat="1" ht="42" customHeight="1">
      <c r="A38" s="18"/>
      <c r="B38" s="222" t="s">
        <v>56</v>
      </c>
      <c r="C38" s="309" t="s">
        <v>147</v>
      </c>
      <c r="D38" s="216" t="s">
        <v>154</v>
      </c>
      <c r="E38" s="224">
        <v>2955000</v>
      </c>
      <c r="F38" s="224"/>
      <c r="G38" s="224">
        <f>E38-F38</f>
        <v>2955000</v>
      </c>
      <c r="H38" s="218" t="s">
        <v>57</v>
      </c>
      <c r="I38" s="23"/>
      <c r="J38" s="2"/>
    </row>
    <row r="39" spans="1:10" s="3" customFormat="1" ht="294.75" customHeight="1">
      <c r="A39" s="18"/>
      <c r="B39" s="49"/>
      <c r="C39" s="310"/>
      <c r="D39" s="198" t="s">
        <v>156</v>
      </c>
      <c r="E39" s="145"/>
      <c r="F39" s="145"/>
      <c r="G39" s="145"/>
      <c r="H39" s="22"/>
      <c r="I39" s="23"/>
      <c r="J39" s="2"/>
    </row>
    <row r="40" spans="1:10" s="3" customFormat="1" ht="138" customHeight="1">
      <c r="A40" s="27"/>
      <c r="B40" s="54"/>
      <c r="C40" s="113"/>
      <c r="D40" s="44" t="s">
        <v>157</v>
      </c>
      <c r="E40" s="56"/>
      <c r="F40" s="56"/>
      <c r="G40" s="56"/>
      <c r="H40" s="31"/>
      <c r="I40" s="23"/>
      <c r="J40" s="2"/>
    </row>
    <row r="41" spans="1:10" s="3" customFormat="1" ht="63" customHeight="1">
      <c r="A41" s="18"/>
      <c r="B41" s="49" t="s">
        <v>165</v>
      </c>
      <c r="C41" s="60" t="s">
        <v>126</v>
      </c>
      <c r="D41" s="193" t="s">
        <v>158</v>
      </c>
      <c r="E41" s="145">
        <v>2100300</v>
      </c>
      <c r="F41" s="145">
        <v>1420000</v>
      </c>
      <c r="G41" s="145">
        <f t="shared" ref="G41" si="4">E41-F41</f>
        <v>680300</v>
      </c>
      <c r="H41" s="22" t="s">
        <v>58</v>
      </c>
      <c r="I41" s="23"/>
      <c r="J41" s="2"/>
    </row>
    <row r="42" spans="1:10" s="3" customFormat="1" ht="85.5" customHeight="1">
      <c r="A42" s="18"/>
      <c r="B42" s="54"/>
      <c r="C42" s="55" t="s">
        <v>127</v>
      </c>
      <c r="D42" s="31"/>
      <c r="E42" s="56"/>
      <c r="F42" s="56"/>
      <c r="G42" s="56"/>
      <c r="H42" s="22"/>
      <c r="I42" s="23"/>
      <c r="J42" s="2"/>
    </row>
    <row r="43" spans="1:10" s="3" customFormat="1" ht="93" customHeight="1">
      <c r="A43" s="18"/>
      <c r="B43" s="68" t="s">
        <v>59</v>
      </c>
      <c r="C43" s="69" t="s">
        <v>60</v>
      </c>
      <c r="D43" s="70" t="s">
        <v>159</v>
      </c>
      <c r="E43" s="71">
        <v>8827500</v>
      </c>
      <c r="F43" s="71"/>
      <c r="G43" s="66">
        <f>E43-F43</f>
        <v>8827500</v>
      </c>
      <c r="H43" s="200" t="s">
        <v>61</v>
      </c>
      <c r="I43" s="23"/>
      <c r="J43" s="2"/>
    </row>
    <row r="44" spans="1:10" s="3" customFormat="1" ht="20.25" customHeight="1">
      <c r="A44" s="18"/>
      <c r="B44" s="49" t="s">
        <v>62</v>
      </c>
      <c r="C44" s="33" t="s">
        <v>63</v>
      </c>
      <c r="D44" s="305" t="s">
        <v>130</v>
      </c>
      <c r="E44" s="73">
        <v>12854000</v>
      </c>
      <c r="F44" s="73"/>
      <c r="G44" s="74">
        <f>E44-F44</f>
        <v>12854000</v>
      </c>
      <c r="H44" s="75" t="s">
        <v>64</v>
      </c>
      <c r="I44" s="76"/>
      <c r="J44" s="2"/>
    </row>
    <row r="45" spans="1:10" s="3" customFormat="1" ht="20.25" customHeight="1">
      <c r="A45" s="18"/>
      <c r="B45" s="32" t="s">
        <v>65</v>
      </c>
      <c r="C45" s="33" t="s">
        <v>66</v>
      </c>
      <c r="D45" s="306"/>
      <c r="E45" s="41"/>
      <c r="F45" s="41"/>
      <c r="G45" s="41"/>
      <c r="H45" s="77"/>
      <c r="I45" s="23"/>
      <c r="J45" s="2"/>
    </row>
    <row r="46" spans="1:10" s="3" customFormat="1" ht="39" customHeight="1">
      <c r="A46" s="18"/>
      <c r="B46" s="33"/>
      <c r="C46" s="33" t="s">
        <v>67</v>
      </c>
      <c r="D46" s="306"/>
      <c r="E46" s="41"/>
      <c r="F46" s="41"/>
      <c r="G46" s="41"/>
      <c r="H46" s="77"/>
      <c r="I46" s="23"/>
      <c r="J46" s="2"/>
    </row>
    <row r="47" spans="1:10" s="3" customFormat="1" ht="20.25" customHeight="1">
      <c r="A47" s="18"/>
      <c r="B47" s="33"/>
      <c r="C47" s="33" t="s">
        <v>68</v>
      </c>
      <c r="D47" s="306"/>
      <c r="E47" s="41"/>
      <c r="F47" s="41"/>
      <c r="G47" s="41"/>
      <c r="H47" s="22"/>
      <c r="I47" s="23"/>
      <c r="J47" s="2"/>
    </row>
    <row r="48" spans="1:10" s="42" customFormat="1" ht="20.25" customHeight="1">
      <c r="A48" s="18"/>
      <c r="B48" s="33"/>
      <c r="C48" s="188" t="s">
        <v>160</v>
      </c>
      <c r="D48" s="306"/>
      <c r="E48" s="41"/>
      <c r="F48" s="41"/>
      <c r="G48" s="41"/>
      <c r="H48" s="22"/>
      <c r="I48" s="23"/>
      <c r="J48" s="2"/>
    </row>
    <row r="49" spans="1:12" s="3" customFormat="1" ht="20.25" customHeight="1">
      <c r="A49" s="18"/>
      <c r="B49" s="33"/>
      <c r="C49" s="33" t="s">
        <v>69</v>
      </c>
      <c r="D49" s="306"/>
      <c r="E49" s="41"/>
      <c r="F49" s="41"/>
      <c r="G49" s="41"/>
      <c r="H49" s="22"/>
      <c r="I49" s="23"/>
      <c r="J49" s="2"/>
    </row>
    <row r="50" spans="1:12" s="3" customFormat="1" ht="20.25" customHeight="1">
      <c r="A50" s="18"/>
      <c r="B50" s="33"/>
      <c r="C50" s="33" t="s">
        <v>161</v>
      </c>
      <c r="D50" s="306"/>
      <c r="E50" s="41"/>
      <c r="F50" s="41"/>
      <c r="G50" s="41"/>
      <c r="H50" s="22"/>
      <c r="I50" s="23"/>
      <c r="J50" s="2"/>
    </row>
    <row r="51" spans="1:12" s="3" customFormat="1" ht="25.5" customHeight="1">
      <c r="A51" s="18"/>
      <c r="B51" s="33"/>
      <c r="C51" s="33" t="s">
        <v>162</v>
      </c>
      <c r="D51" s="189"/>
      <c r="E51" s="41"/>
      <c r="F51" s="41"/>
      <c r="G51" s="41"/>
      <c r="H51" s="22"/>
      <c r="I51" s="23"/>
      <c r="J51" s="2"/>
    </row>
    <row r="52" spans="1:12" s="3" customFormat="1" ht="41.25" customHeight="1">
      <c r="A52" s="18"/>
      <c r="B52" s="46" t="s">
        <v>70</v>
      </c>
      <c r="C52" s="201"/>
      <c r="D52" s="201"/>
      <c r="E52" s="202">
        <v>14060000</v>
      </c>
      <c r="F52" s="202"/>
      <c r="G52" s="202">
        <f>E52-F52</f>
        <v>14060000</v>
      </c>
      <c r="H52" s="58" t="s">
        <v>71</v>
      </c>
      <c r="I52" s="23"/>
      <c r="J52" s="2"/>
    </row>
    <row r="53" spans="1:12" s="3" customFormat="1" ht="185.25" customHeight="1">
      <c r="A53" s="27"/>
      <c r="B53" s="43"/>
      <c r="C53" s="177" t="s">
        <v>214</v>
      </c>
      <c r="D53" s="48" t="s">
        <v>163</v>
      </c>
      <c r="E53" s="45">
        <v>9310000</v>
      </c>
      <c r="F53" s="45"/>
      <c r="G53" s="45">
        <f>E53-F53</f>
        <v>9310000</v>
      </c>
      <c r="H53" s="31"/>
      <c r="I53" s="23"/>
      <c r="J53" s="2"/>
    </row>
    <row r="54" spans="1:12" s="3" customFormat="1" ht="65.25" customHeight="1">
      <c r="A54" s="18"/>
      <c r="B54" s="33"/>
      <c r="C54" s="78" t="s">
        <v>215</v>
      </c>
      <c r="D54" s="189"/>
      <c r="E54" s="41"/>
      <c r="F54" s="41"/>
      <c r="G54" s="41"/>
      <c r="H54" s="22"/>
      <c r="I54" s="23"/>
      <c r="J54" s="2"/>
    </row>
    <row r="55" spans="1:12" s="3" customFormat="1" ht="63" customHeight="1">
      <c r="A55" s="18"/>
      <c r="B55" s="33"/>
      <c r="C55" s="78" t="s">
        <v>213</v>
      </c>
      <c r="D55" s="189"/>
      <c r="E55" s="41"/>
      <c r="F55" s="41"/>
      <c r="G55" s="41"/>
      <c r="H55" s="22"/>
      <c r="I55" s="23"/>
      <c r="J55" s="2"/>
    </row>
    <row r="56" spans="1:12" s="3" customFormat="1" ht="42" customHeight="1">
      <c r="A56" s="18"/>
      <c r="B56" s="33"/>
      <c r="C56" s="78" t="s">
        <v>131</v>
      </c>
      <c r="D56" s="34"/>
      <c r="E56" s="41">
        <v>4750000</v>
      </c>
      <c r="F56" s="41"/>
      <c r="G56" s="41">
        <f>E56-F56</f>
        <v>4750000</v>
      </c>
      <c r="H56" s="22"/>
      <c r="I56" s="23"/>
      <c r="J56" s="2"/>
    </row>
    <row r="57" spans="1:12" s="3" customFormat="1" ht="84" customHeight="1">
      <c r="A57" s="18"/>
      <c r="B57" s="33"/>
      <c r="C57" s="79" t="s">
        <v>132</v>
      </c>
      <c r="D57" s="34"/>
      <c r="E57" s="38"/>
      <c r="F57" s="38"/>
      <c r="G57" s="38"/>
      <c r="H57" s="22"/>
      <c r="I57" s="23"/>
      <c r="J57" s="2"/>
    </row>
    <row r="58" spans="1:12" s="3" customFormat="1" ht="89.25" customHeight="1">
      <c r="A58" s="18"/>
      <c r="B58" s="63" t="s">
        <v>73</v>
      </c>
      <c r="C58" s="69" t="s">
        <v>164</v>
      </c>
      <c r="D58" s="211" t="s">
        <v>158</v>
      </c>
      <c r="E58" s="71">
        <v>1000000</v>
      </c>
      <c r="F58" s="71"/>
      <c r="G58" s="71">
        <f>E58-F58</f>
        <v>1000000</v>
      </c>
      <c r="H58" s="65" t="s">
        <v>74</v>
      </c>
      <c r="I58" s="23"/>
      <c r="J58" s="2"/>
    </row>
    <row r="59" spans="1:12" s="111" customFormat="1" ht="65.25" customHeight="1">
      <c r="A59" s="18"/>
      <c r="B59" s="68" t="s">
        <v>200</v>
      </c>
      <c r="C59" s="118" t="s">
        <v>192</v>
      </c>
      <c r="D59" s="70" t="s">
        <v>194</v>
      </c>
      <c r="E59" s="119">
        <v>12500000</v>
      </c>
      <c r="F59" s="119"/>
      <c r="G59" s="119">
        <f t="shared" ref="G59:G62" si="5">E59-F59</f>
        <v>12500000</v>
      </c>
      <c r="H59" s="65" t="s">
        <v>84</v>
      </c>
      <c r="I59" s="117"/>
      <c r="J59" s="2"/>
      <c r="K59" s="42"/>
      <c r="L59" s="42"/>
    </row>
    <row r="60" spans="1:12" s="111" customFormat="1" ht="71.25" customHeight="1">
      <c r="A60" s="18"/>
      <c r="B60" s="68" t="s">
        <v>201</v>
      </c>
      <c r="C60" s="118" t="s">
        <v>193</v>
      </c>
      <c r="D60" s="70" t="s">
        <v>129</v>
      </c>
      <c r="E60" s="119">
        <v>10000000</v>
      </c>
      <c r="F60" s="119"/>
      <c r="G60" s="119">
        <f t="shared" si="5"/>
        <v>10000000</v>
      </c>
      <c r="H60" s="65" t="s">
        <v>84</v>
      </c>
      <c r="I60" s="117"/>
      <c r="J60" s="2"/>
      <c r="K60" s="42"/>
      <c r="L60" s="42"/>
    </row>
    <row r="61" spans="1:12" s="111" customFormat="1" ht="66.75" customHeight="1">
      <c r="A61" s="18"/>
      <c r="B61" s="208" t="s">
        <v>202</v>
      </c>
      <c r="C61" s="118" t="s">
        <v>195</v>
      </c>
      <c r="D61" s="70" t="s">
        <v>194</v>
      </c>
      <c r="E61" s="119">
        <v>10000000</v>
      </c>
      <c r="F61" s="119"/>
      <c r="G61" s="119">
        <f t="shared" si="5"/>
        <v>10000000</v>
      </c>
      <c r="H61" s="65" t="s">
        <v>86</v>
      </c>
      <c r="I61" s="117"/>
      <c r="J61" s="2"/>
      <c r="K61" s="42"/>
      <c r="L61" s="42"/>
    </row>
    <row r="62" spans="1:12" s="111" customFormat="1" ht="66" customHeight="1">
      <c r="A62" s="18"/>
      <c r="B62" s="68" t="s">
        <v>203</v>
      </c>
      <c r="C62" s="118" t="s">
        <v>196</v>
      </c>
      <c r="D62" s="70" t="s">
        <v>194</v>
      </c>
      <c r="E62" s="119">
        <v>2500000</v>
      </c>
      <c r="F62" s="119"/>
      <c r="G62" s="119">
        <f t="shared" si="5"/>
        <v>2500000</v>
      </c>
      <c r="H62" s="65" t="s">
        <v>86</v>
      </c>
      <c r="I62" s="117"/>
      <c r="J62" s="2"/>
      <c r="K62" s="42"/>
      <c r="L62" s="42"/>
    </row>
    <row r="63" spans="1:12" s="88" customFormat="1">
      <c r="A63" s="83"/>
      <c r="B63" s="124" t="s">
        <v>204</v>
      </c>
      <c r="C63" s="83"/>
      <c r="D63" s="84"/>
      <c r="E63" s="85">
        <f>E62+E61+E60+E59+E58+E52+E44+E43+E31+E11+E6</f>
        <v>97748300</v>
      </c>
      <c r="F63" s="85">
        <f>SUM(F5:F62)</f>
        <v>1420000</v>
      </c>
      <c r="G63" s="85"/>
      <c r="H63" s="83"/>
      <c r="I63" s="86"/>
      <c r="J63" s="24"/>
      <c r="K63" s="87"/>
      <c r="L63" s="87"/>
    </row>
    <row r="64" spans="1:12" s="88" customFormat="1" ht="54" customHeight="1">
      <c r="A64" s="86"/>
      <c r="B64" s="86"/>
      <c r="C64" s="86"/>
      <c r="D64" s="89"/>
      <c r="E64" s="90"/>
      <c r="F64" s="90"/>
      <c r="G64" s="90"/>
      <c r="H64" s="86"/>
      <c r="I64" s="86"/>
      <c r="J64" s="24"/>
      <c r="K64" s="87"/>
      <c r="L64" s="87"/>
    </row>
    <row r="65" spans="1:12" s="88" customFormat="1" ht="42">
      <c r="A65" s="91">
        <v>2</v>
      </c>
      <c r="B65" s="92" t="s">
        <v>75</v>
      </c>
      <c r="C65" s="93"/>
      <c r="D65" s="94"/>
      <c r="E65" s="95"/>
      <c r="F65" s="95"/>
      <c r="G65" s="95"/>
      <c r="H65" s="96"/>
      <c r="I65" s="86"/>
      <c r="J65" s="24"/>
      <c r="K65" s="87"/>
      <c r="L65" s="87"/>
    </row>
    <row r="66" spans="1:12" s="2" customFormat="1" ht="41.25" customHeight="1">
      <c r="A66" s="97"/>
      <c r="B66" s="32" t="s">
        <v>205</v>
      </c>
      <c r="C66" s="298" t="s">
        <v>284</v>
      </c>
      <c r="D66" s="306" t="s">
        <v>142</v>
      </c>
      <c r="E66" s="41">
        <v>12900000</v>
      </c>
      <c r="F66" s="41"/>
      <c r="G66" s="98">
        <f>E66-F66</f>
        <v>12900000</v>
      </c>
      <c r="H66" s="99" t="s">
        <v>64</v>
      </c>
      <c r="I66" s="23"/>
      <c r="K66" s="3"/>
      <c r="L66" s="3"/>
    </row>
    <row r="67" spans="1:12" s="2" customFormat="1" ht="21" customHeight="1">
      <c r="A67" s="18"/>
      <c r="B67" s="32" t="s">
        <v>18</v>
      </c>
      <c r="C67" s="298"/>
      <c r="D67" s="306"/>
      <c r="E67" s="41"/>
      <c r="F67" s="41"/>
      <c r="G67" s="98"/>
      <c r="H67" s="99"/>
      <c r="I67" s="23"/>
      <c r="K67" s="3"/>
      <c r="L67" s="3"/>
    </row>
    <row r="68" spans="1:12" s="2" customFormat="1" ht="81.75" customHeight="1">
      <c r="A68" s="18"/>
      <c r="B68" s="32"/>
      <c r="C68" s="33" t="s">
        <v>134</v>
      </c>
      <c r="D68" s="306"/>
      <c r="E68" s="41"/>
      <c r="F68" s="41"/>
      <c r="G68" s="98"/>
      <c r="H68" s="99"/>
      <c r="I68" s="23"/>
      <c r="K68" s="3"/>
      <c r="L68" s="3"/>
    </row>
    <row r="69" spans="1:12" s="2" customFormat="1" ht="81.75" customHeight="1">
      <c r="A69" s="18"/>
      <c r="B69" s="32"/>
      <c r="C69" s="33" t="s">
        <v>135</v>
      </c>
      <c r="D69" s="189"/>
      <c r="E69" s="41"/>
      <c r="F69" s="41"/>
      <c r="G69" s="98"/>
      <c r="H69" s="99"/>
      <c r="I69" s="23"/>
      <c r="K69" s="3"/>
      <c r="L69" s="3"/>
    </row>
    <row r="70" spans="1:12" s="2" customFormat="1" ht="41.25" customHeight="1">
      <c r="A70" s="18"/>
      <c r="B70" s="32"/>
      <c r="C70" s="33" t="s">
        <v>136</v>
      </c>
      <c r="D70" s="189"/>
      <c r="E70" s="41"/>
      <c r="F70" s="41"/>
      <c r="G70" s="98"/>
      <c r="H70" s="99"/>
      <c r="I70" s="23"/>
      <c r="K70" s="3"/>
      <c r="L70" s="3"/>
    </row>
    <row r="71" spans="1:12" s="2" customFormat="1" ht="41.25" customHeight="1">
      <c r="A71" s="18"/>
      <c r="B71" s="32"/>
      <c r="C71" s="33" t="s">
        <v>137</v>
      </c>
      <c r="D71" s="189"/>
      <c r="E71" s="41"/>
      <c r="F71" s="41"/>
      <c r="G71" s="98"/>
      <c r="H71" s="99"/>
      <c r="I71" s="23"/>
      <c r="K71" s="3"/>
      <c r="L71" s="3"/>
    </row>
    <row r="72" spans="1:12" s="2" customFormat="1" ht="21.75" customHeight="1">
      <c r="A72" s="18"/>
      <c r="B72" s="32"/>
      <c r="C72" s="33" t="s">
        <v>285</v>
      </c>
      <c r="D72" s="189"/>
      <c r="E72" s="41"/>
      <c r="F72" s="41"/>
      <c r="G72" s="98"/>
      <c r="H72" s="99"/>
      <c r="I72" s="23"/>
      <c r="K72" s="3"/>
      <c r="L72" s="3"/>
    </row>
    <row r="73" spans="1:12" s="2" customFormat="1" ht="21" customHeight="1">
      <c r="A73" s="18"/>
      <c r="B73" s="33"/>
      <c r="C73" s="33" t="s">
        <v>140</v>
      </c>
      <c r="D73" s="34"/>
      <c r="E73" s="41"/>
      <c r="F73" s="41"/>
      <c r="G73" s="98"/>
      <c r="H73" s="99"/>
      <c r="I73" s="23"/>
      <c r="K73" s="3"/>
      <c r="L73" s="3"/>
    </row>
    <row r="74" spans="1:12" s="2" customFormat="1" ht="19.5" customHeight="1">
      <c r="A74" s="18"/>
      <c r="B74" s="33"/>
      <c r="C74" s="33" t="s">
        <v>139</v>
      </c>
      <c r="D74" s="34"/>
      <c r="E74" s="41"/>
      <c r="F74" s="41"/>
      <c r="G74" s="98"/>
      <c r="H74" s="99"/>
      <c r="I74" s="23"/>
      <c r="K74" s="3"/>
      <c r="L74" s="3"/>
    </row>
    <row r="75" spans="1:12" s="2" customFormat="1" ht="21" customHeight="1">
      <c r="A75" s="18"/>
      <c r="B75" s="33"/>
      <c r="C75" s="33" t="s">
        <v>141</v>
      </c>
      <c r="D75" s="34"/>
      <c r="E75" s="41"/>
      <c r="F75" s="41"/>
      <c r="G75" s="98"/>
      <c r="H75" s="99"/>
      <c r="I75" s="23"/>
      <c r="K75" s="3"/>
      <c r="L75" s="3"/>
    </row>
    <row r="76" spans="1:12" s="2" customFormat="1" ht="21" customHeight="1">
      <c r="A76" s="18"/>
      <c r="B76" s="100"/>
      <c r="C76" s="100" t="s">
        <v>76</v>
      </c>
      <c r="D76" s="82"/>
      <c r="E76" s="101"/>
      <c r="F76" s="101"/>
      <c r="G76" s="102"/>
      <c r="H76" s="99"/>
      <c r="I76" s="23"/>
      <c r="K76" s="3"/>
      <c r="L76" s="3"/>
    </row>
    <row r="77" spans="1:12" s="111" customFormat="1" ht="46.5" customHeight="1">
      <c r="A77" s="18"/>
      <c r="B77" s="46" t="s">
        <v>206</v>
      </c>
      <c r="C77" s="184"/>
      <c r="D77" s="305" t="s">
        <v>218</v>
      </c>
      <c r="E77" s="206">
        <f>SUM(E78:E80)</f>
        <v>7700000</v>
      </c>
      <c r="F77" s="185"/>
      <c r="G77" s="185">
        <f t="shared" ref="G77" si="6">E77-F77</f>
        <v>7700000</v>
      </c>
      <c r="H77" s="58" t="s">
        <v>190</v>
      </c>
      <c r="I77" s="117"/>
      <c r="J77" s="2"/>
      <c r="K77" s="42"/>
      <c r="L77" s="42"/>
    </row>
    <row r="78" spans="1:12" s="111" customFormat="1" ht="46.5" customHeight="1">
      <c r="A78" s="18"/>
      <c r="B78" s="32"/>
      <c r="C78" s="204" t="s">
        <v>187</v>
      </c>
      <c r="D78" s="306"/>
      <c r="E78" s="205">
        <v>3933000</v>
      </c>
      <c r="F78" s="205"/>
      <c r="G78" s="205"/>
      <c r="H78" s="22" t="s">
        <v>190</v>
      </c>
      <c r="I78" s="117"/>
      <c r="J78" s="2"/>
      <c r="K78" s="42"/>
      <c r="L78" s="42"/>
    </row>
    <row r="79" spans="1:12" s="111" customFormat="1" ht="21.75" customHeight="1">
      <c r="A79" s="18"/>
      <c r="B79" s="32"/>
      <c r="C79" s="204" t="s">
        <v>188</v>
      </c>
      <c r="D79" s="109"/>
      <c r="E79" s="205">
        <v>1950000</v>
      </c>
      <c r="F79" s="205"/>
      <c r="G79" s="205"/>
      <c r="H79" s="207"/>
      <c r="I79" s="117"/>
      <c r="J79" s="2"/>
      <c r="K79" s="42"/>
      <c r="L79" s="42"/>
    </row>
    <row r="80" spans="1:12" s="111" customFormat="1" ht="46.5" customHeight="1">
      <c r="A80" s="27"/>
      <c r="B80" s="128"/>
      <c r="C80" s="113" t="s">
        <v>189</v>
      </c>
      <c r="D80" s="114"/>
      <c r="E80" s="176">
        <v>1817000</v>
      </c>
      <c r="F80" s="176"/>
      <c r="G80" s="176"/>
      <c r="H80" s="31" t="s">
        <v>191</v>
      </c>
      <c r="I80" s="117"/>
      <c r="J80" s="2"/>
      <c r="K80" s="42"/>
      <c r="L80" s="42"/>
    </row>
    <row r="81" spans="1:12" s="111" customFormat="1" ht="103.5" customHeight="1">
      <c r="A81" s="18"/>
      <c r="B81" s="128" t="s">
        <v>120</v>
      </c>
      <c r="C81" s="113" t="s">
        <v>146</v>
      </c>
      <c r="D81" s="48" t="s">
        <v>129</v>
      </c>
      <c r="E81" s="176">
        <v>12499994</v>
      </c>
      <c r="F81" s="176"/>
      <c r="G81" s="176">
        <f>E81-F81</f>
        <v>12499994</v>
      </c>
      <c r="H81" s="116" t="s">
        <v>85</v>
      </c>
      <c r="I81" s="117"/>
      <c r="J81" s="2"/>
      <c r="K81" s="42"/>
      <c r="L81" s="42"/>
    </row>
    <row r="82" spans="1:12" s="88" customFormat="1">
      <c r="A82" s="83"/>
      <c r="B82" s="124" t="s">
        <v>113</v>
      </c>
      <c r="C82" s="83"/>
      <c r="D82" s="84"/>
      <c r="E82" s="85">
        <f>E81+E77+E66</f>
        <v>33099994</v>
      </c>
      <c r="F82" s="85"/>
      <c r="G82" s="85"/>
      <c r="H82" s="83"/>
      <c r="I82" s="86"/>
      <c r="J82" s="24"/>
      <c r="K82" s="87"/>
      <c r="L82" s="87"/>
    </row>
    <row r="83" spans="1:12" s="88" customFormat="1">
      <c r="A83" s="103">
        <v>3</v>
      </c>
      <c r="B83" s="104" t="s">
        <v>78</v>
      </c>
      <c r="C83" s="103"/>
      <c r="D83" s="94"/>
      <c r="E83" s="105"/>
      <c r="F83" s="105"/>
      <c r="G83" s="105"/>
      <c r="H83" s="103"/>
      <c r="I83" s="86"/>
      <c r="J83" s="24"/>
      <c r="K83" s="87"/>
      <c r="L83" s="87"/>
    </row>
    <row r="84" spans="1:12" ht="20.25" customHeight="1">
      <c r="A84" s="18"/>
      <c r="B84" s="19" t="s">
        <v>207</v>
      </c>
      <c r="C84" s="18"/>
      <c r="D84" s="106"/>
      <c r="E84" s="107">
        <v>16588500</v>
      </c>
      <c r="F84" s="107"/>
      <c r="G84" s="107">
        <f>E84-F84</f>
        <v>16588500</v>
      </c>
      <c r="H84" s="22" t="s">
        <v>79</v>
      </c>
      <c r="I84" s="23"/>
    </row>
    <row r="85" spans="1:12" s="111" customFormat="1" ht="20.25" customHeight="1">
      <c r="A85" s="18"/>
      <c r="B85" s="203" t="s">
        <v>166</v>
      </c>
      <c r="C85" s="188" t="s">
        <v>80</v>
      </c>
      <c r="D85" s="307" t="s">
        <v>170</v>
      </c>
      <c r="E85" s="110">
        <v>6833560</v>
      </c>
      <c r="F85" s="110"/>
      <c r="G85" s="110"/>
      <c r="H85" s="22" t="s">
        <v>81</v>
      </c>
      <c r="I85" s="23"/>
      <c r="J85" s="2"/>
      <c r="K85" s="42"/>
      <c r="L85" s="42"/>
    </row>
    <row r="86" spans="1:12" s="111" customFormat="1" ht="44.25" customHeight="1">
      <c r="A86" s="18"/>
      <c r="B86" s="18"/>
      <c r="C86" s="188" t="s">
        <v>169</v>
      </c>
      <c r="D86" s="307"/>
      <c r="E86" s="110">
        <v>5854940</v>
      </c>
      <c r="F86" s="110"/>
      <c r="G86" s="110"/>
      <c r="H86" s="22"/>
      <c r="I86" s="23"/>
      <c r="J86" s="2"/>
      <c r="K86" s="42"/>
      <c r="L86" s="42"/>
    </row>
    <row r="87" spans="1:12" s="111" customFormat="1" ht="45" customHeight="1">
      <c r="A87" s="18"/>
      <c r="B87" s="18"/>
      <c r="C87" s="188" t="s">
        <v>168</v>
      </c>
      <c r="D87" s="109"/>
      <c r="E87" s="112">
        <v>2600000</v>
      </c>
      <c r="F87" s="112"/>
      <c r="G87" s="112"/>
      <c r="H87" s="22"/>
      <c r="I87" s="23"/>
      <c r="J87" s="2"/>
      <c r="K87" s="42"/>
      <c r="L87" s="42"/>
    </row>
    <row r="88" spans="1:12" s="111" customFormat="1" ht="45" customHeight="1">
      <c r="A88" s="18"/>
      <c r="B88" s="18"/>
      <c r="C88" s="188" t="s">
        <v>167</v>
      </c>
      <c r="D88" s="109"/>
      <c r="E88" s="112">
        <v>1300000</v>
      </c>
      <c r="F88" s="110"/>
      <c r="G88" s="110"/>
      <c r="H88" s="22"/>
      <c r="I88" s="23"/>
      <c r="J88" s="2"/>
      <c r="K88" s="42"/>
      <c r="L88" s="42"/>
    </row>
    <row r="89" spans="1:12" s="111" customFormat="1" ht="15.75" customHeight="1">
      <c r="A89" s="18"/>
      <c r="B89" s="27"/>
      <c r="C89" s="113"/>
      <c r="D89" s="114"/>
      <c r="E89" s="115"/>
      <c r="F89" s="115"/>
      <c r="G89" s="115"/>
      <c r="H89" s="116"/>
      <c r="I89" s="117"/>
      <c r="J89" s="2"/>
      <c r="K89" s="42"/>
      <c r="L89" s="42"/>
    </row>
    <row r="90" spans="1:12" s="111" customFormat="1" ht="45.75" customHeight="1">
      <c r="A90" s="18"/>
      <c r="B90" s="46" t="s">
        <v>208</v>
      </c>
      <c r="C90" s="194" t="s">
        <v>183</v>
      </c>
      <c r="D90" s="305" t="s">
        <v>186</v>
      </c>
      <c r="E90" s="206">
        <f>SUM(E91:E104)</f>
        <v>6982000</v>
      </c>
      <c r="F90" s="185"/>
      <c r="G90" s="185">
        <f>E90-F90</f>
        <v>6982000</v>
      </c>
      <c r="H90" s="58" t="s">
        <v>82</v>
      </c>
      <c r="I90" s="117"/>
      <c r="J90" s="2"/>
      <c r="K90" s="42"/>
      <c r="L90" s="42"/>
    </row>
    <row r="91" spans="1:12" s="111" customFormat="1" ht="45.75" customHeight="1">
      <c r="A91" s="18"/>
      <c r="B91" s="32"/>
      <c r="C91" s="210" t="s">
        <v>171</v>
      </c>
      <c r="D91" s="306"/>
      <c r="E91" s="205">
        <v>206100</v>
      </c>
      <c r="F91" s="205"/>
      <c r="G91" s="205"/>
      <c r="H91" s="22"/>
      <c r="I91" s="117"/>
      <c r="J91" s="2"/>
      <c r="K91" s="42"/>
      <c r="L91" s="42"/>
    </row>
    <row r="92" spans="1:12" s="111" customFormat="1" ht="57.75" customHeight="1">
      <c r="A92" s="18"/>
      <c r="B92" s="32"/>
      <c r="C92" s="210" t="s">
        <v>172</v>
      </c>
      <c r="D92" s="109"/>
      <c r="E92" s="205">
        <v>1300000</v>
      </c>
      <c r="F92" s="205"/>
      <c r="G92" s="205"/>
      <c r="H92" s="22"/>
      <c r="I92" s="117"/>
      <c r="J92" s="2"/>
      <c r="K92" s="42"/>
      <c r="L92" s="42"/>
    </row>
    <row r="93" spans="1:12" s="111" customFormat="1" ht="45.75" customHeight="1">
      <c r="A93" s="18"/>
      <c r="B93" s="32"/>
      <c r="C93" s="210" t="s">
        <v>173</v>
      </c>
      <c r="D93" s="109"/>
      <c r="E93" s="205">
        <v>100000</v>
      </c>
      <c r="F93" s="205"/>
      <c r="G93" s="205"/>
      <c r="H93" s="22"/>
      <c r="I93" s="117"/>
      <c r="J93" s="2"/>
      <c r="K93" s="42"/>
      <c r="L93" s="42"/>
    </row>
    <row r="94" spans="1:12" s="111" customFormat="1" ht="45.75" customHeight="1">
      <c r="A94" s="18"/>
      <c r="B94" s="32"/>
      <c r="C94" s="195" t="s">
        <v>182</v>
      </c>
      <c r="D94" s="109"/>
      <c r="E94" s="205"/>
      <c r="F94" s="205"/>
      <c r="G94" s="205"/>
      <c r="H94" s="22"/>
      <c r="I94" s="117"/>
      <c r="J94" s="2"/>
      <c r="K94" s="42"/>
      <c r="L94" s="42"/>
    </row>
    <row r="95" spans="1:12" s="111" customFormat="1" ht="64.5" customHeight="1">
      <c r="A95" s="18"/>
      <c r="B95" s="32"/>
      <c r="C95" s="210" t="s">
        <v>174</v>
      </c>
      <c r="D95" s="109"/>
      <c r="E95" s="205">
        <v>2314800</v>
      </c>
      <c r="F95" s="205"/>
      <c r="G95" s="205"/>
      <c r="H95" s="22"/>
      <c r="I95" s="117"/>
      <c r="J95" s="2"/>
      <c r="K95" s="42"/>
      <c r="L95" s="42"/>
    </row>
    <row r="96" spans="1:12" s="111" customFormat="1" ht="41.25" customHeight="1">
      <c r="A96" s="27"/>
      <c r="B96" s="128"/>
      <c r="C96" s="113" t="s">
        <v>175</v>
      </c>
      <c r="D96" s="114"/>
      <c r="E96" s="176">
        <v>175000</v>
      </c>
      <c r="F96" s="176"/>
      <c r="G96" s="176"/>
      <c r="H96" s="31"/>
      <c r="I96" s="117"/>
      <c r="J96" s="2"/>
      <c r="K96" s="42"/>
      <c r="L96" s="42"/>
    </row>
    <row r="97" spans="1:12" s="111" customFormat="1" ht="45.75" customHeight="1">
      <c r="A97" s="18"/>
      <c r="B97" s="32"/>
      <c r="C97" s="210" t="s">
        <v>254</v>
      </c>
      <c r="D97" s="109"/>
      <c r="E97" s="205"/>
      <c r="F97" s="205"/>
      <c r="G97" s="205"/>
      <c r="H97" s="22"/>
      <c r="I97" s="117"/>
      <c r="J97" s="2"/>
      <c r="K97" s="42"/>
      <c r="L97" s="42"/>
    </row>
    <row r="98" spans="1:12" s="111" customFormat="1" ht="22.5" customHeight="1">
      <c r="A98" s="18"/>
      <c r="B98" s="32"/>
      <c r="C98" s="210" t="s">
        <v>177</v>
      </c>
      <c r="D98" s="109"/>
      <c r="E98" s="205">
        <v>192000</v>
      </c>
      <c r="F98" s="205"/>
      <c r="G98" s="205"/>
      <c r="H98" s="22"/>
      <c r="I98" s="117"/>
      <c r="J98" s="2"/>
      <c r="K98" s="42"/>
      <c r="L98" s="42"/>
    </row>
    <row r="99" spans="1:12" s="111" customFormat="1" ht="23.25" customHeight="1">
      <c r="A99" s="18"/>
      <c r="B99" s="32"/>
      <c r="C99" s="210" t="s">
        <v>178</v>
      </c>
      <c r="D99" s="109"/>
      <c r="E99" s="205">
        <v>308000</v>
      </c>
      <c r="F99" s="205"/>
      <c r="G99" s="205"/>
      <c r="H99" s="22"/>
      <c r="I99" s="117"/>
      <c r="J99" s="2"/>
      <c r="K99" s="42"/>
      <c r="L99" s="42"/>
    </row>
    <row r="100" spans="1:12" s="111" customFormat="1" ht="45.75" customHeight="1">
      <c r="A100" s="18"/>
      <c r="B100" s="32"/>
      <c r="C100" s="195" t="s">
        <v>180</v>
      </c>
      <c r="D100" s="109"/>
      <c r="E100" s="205"/>
      <c r="F100" s="205"/>
      <c r="G100" s="205"/>
      <c r="H100" s="22"/>
      <c r="I100" s="117"/>
      <c r="J100" s="2"/>
      <c r="K100" s="42"/>
      <c r="L100" s="42"/>
    </row>
    <row r="101" spans="1:12" s="111" customFormat="1" ht="45.75" customHeight="1">
      <c r="A101" s="18"/>
      <c r="B101" s="32"/>
      <c r="C101" s="210" t="s">
        <v>179</v>
      </c>
      <c r="D101" s="109"/>
      <c r="E101" s="205">
        <v>785000</v>
      </c>
      <c r="F101" s="205"/>
      <c r="G101" s="205"/>
      <c r="H101" s="22"/>
      <c r="I101" s="117"/>
      <c r="J101" s="2"/>
      <c r="K101" s="42"/>
      <c r="L101" s="42"/>
    </row>
    <row r="102" spans="1:12" s="111" customFormat="1" ht="45.75" customHeight="1">
      <c r="A102" s="18"/>
      <c r="B102" s="32"/>
      <c r="C102" s="210" t="s">
        <v>185</v>
      </c>
      <c r="D102" s="109"/>
      <c r="E102" s="205">
        <v>161100</v>
      </c>
      <c r="F102" s="205"/>
      <c r="G102" s="205"/>
      <c r="H102" s="22"/>
      <c r="I102" s="117"/>
      <c r="J102" s="2"/>
      <c r="K102" s="42"/>
      <c r="L102" s="42"/>
    </row>
    <row r="103" spans="1:12" s="111" customFormat="1" ht="45.75" customHeight="1">
      <c r="A103" s="18"/>
      <c r="B103" s="32"/>
      <c r="C103" s="195" t="s">
        <v>181</v>
      </c>
      <c r="D103" s="109"/>
      <c r="E103" s="205"/>
      <c r="F103" s="205"/>
      <c r="G103" s="205"/>
      <c r="H103" s="22"/>
      <c r="I103" s="117"/>
      <c r="J103" s="2"/>
      <c r="K103" s="42"/>
      <c r="L103" s="42"/>
    </row>
    <row r="104" spans="1:12" s="111" customFormat="1" ht="45.75" customHeight="1">
      <c r="A104" s="18"/>
      <c r="B104" s="128"/>
      <c r="C104" s="210" t="s">
        <v>184</v>
      </c>
      <c r="D104" s="109"/>
      <c r="E104" s="205">
        <v>1440000</v>
      </c>
      <c r="F104" s="176"/>
      <c r="G104" s="176"/>
      <c r="H104" s="31"/>
      <c r="I104" s="117"/>
      <c r="J104" s="2"/>
      <c r="K104" s="42"/>
      <c r="L104" s="42"/>
    </row>
    <row r="105" spans="1:12" s="111" customFormat="1" ht="110.25" customHeight="1">
      <c r="A105" s="18"/>
      <c r="B105" s="68" t="s">
        <v>121</v>
      </c>
      <c r="C105" s="118" t="s">
        <v>143</v>
      </c>
      <c r="D105" s="70" t="s">
        <v>194</v>
      </c>
      <c r="E105" s="119">
        <v>2500000</v>
      </c>
      <c r="F105" s="119"/>
      <c r="G105" s="119">
        <f>E105-F105</f>
        <v>2500000</v>
      </c>
      <c r="H105" s="120" t="s">
        <v>48</v>
      </c>
      <c r="I105" s="117"/>
      <c r="J105" s="2"/>
      <c r="K105" s="42"/>
      <c r="L105" s="42"/>
    </row>
    <row r="106" spans="1:12" s="125" customFormat="1" ht="20.25" customHeight="1">
      <c r="A106" s="121"/>
      <c r="B106" s="122" t="s">
        <v>112</v>
      </c>
      <c r="C106" s="68"/>
      <c r="D106" s="123"/>
      <c r="E106" s="85">
        <f>E105+E90+E84</f>
        <v>26070500</v>
      </c>
      <c r="F106" s="85"/>
      <c r="G106" s="85"/>
      <c r="H106" s="124"/>
      <c r="I106" s="7"/>
      <c r="K106" s="126"/>
      <c r="L106" s="126"/>
    </row>
    <row r="107" spans="1:12" s="125" customFormat="1" ht="20.25" customHeight="1">
      <c r="A107" s="8">
        <v>4</v>
      </c>
      <c r="B107" s="127" t="s">
        <v>87</v>
      </c>
      <c r="C107" s="128"/>
      <c r="D107" s="129"/>
      <c r="E107" s="130">
        <v>9000000</v>
      </c>
      <c r="F107" s="131">
        <v>1879845.02</v>
      </c>
      <c r="G107" s="130">
        <f>E107-F107</f>
        <v>7120154.9800000004</v>
      </c>
      <c r="H107" s="132" t="s">
        <v>64</v>
      </c>
      <c r="I107" s="7"/>
      <c r="K107" s="126"/>
      <c r="L107" s="126"/>
    </row>
    <row r="108" spans="1:12" s="88" customFormat="1" ht="20.25" customHeight="1">
      <c r="A108" s="83"/>
      <c r="B108" s="124" t="s">
        <v>216</v>
      </c>
      <c r="C108" s="124"/>
      <c r="D108" s="123"/>
      <c r="E108" s="133">
        <f>E107+E106+E82+E63</f>
        <v>165918794</v>
      </c>
      <c r="F108" s="133">
        <f>F107+F106+F82+F63</f>
        <v>3299845.02</v>
      </c>
      <c r="G108" s="133">
        <f>E108-F108</f>
        <v>162618948.97999999</v>
      </c>
      <c r="H108" s="83"/>
      <c r="I108" s="86"/>
      <c r="J108" s="24"/>
      <c r="K108" s="87"/>
      <c r="L108" s="87"/>
    </row>
    <row r="109" spans="1:12" s="139" customFormat="1">
      <c r="A109" s="134"/>
      <c r="B109" s="134"/>
      <c r="C109" s="134"/>
      <c r="D109" s="135"/>
      <c r="E109" s="212" t="s">
        <v>217</v>
      </c>
      <c r="F109" s="226">
        <f>F108/172824500*100</f>
        <v>1.9093618208066563</v>
      </c>
      <c r="G109" s="136"/>
      <c r="H109" s="134"/>
      <c r="I109" s="134"/>
      <c r="J109" s="137"/>
      <c r="K109" s="138"/>
      <c r="L109" s="138"/>
    </row>
    <row r="110" spans="1:12" s="111" customFormat="1" ht="24.75" customHeight="1">
      <c r="B110" s="140" t="s">
        <v>209</v>
      </c>
      <c r="D110" s="141"/>
      <c r="E110" s="141"/>
      <c r="F110" s="90"/>
      <c r="G110" s="90"/>
      <c r="H110" s="7"/>
      <c r="I110" s="7"/>
      <c r="J110" s="2"/>
      <c r="K110" s="42"/>
      <c r="L110" s="42"/>
    </row>
    <row r="111" spans="1:12" s="111" customFormat="1">
      <c r="B111" s="111" t="s">
        <v>210</v>
      </c>
      <c r="D111" s="141"/>
      <c r="E111" s="141"/>
      <c r="F111" s="90"/>
      <c r="G111" s="90"/>
      <c r="H111" s="7"/>
      <c r="I111" s="7"/>
      <c r="J111" s="2"/>
      <c r="K111" s="42"/>
      <c r="L111" s="42"/>
    </row>
    <row r="112" spans="1:12">
      <c r="A112" s="111"/>
      <c r="B112" s="111" t="s">
        <v>211</v>
      </c>
      <c r="C112" s="111"/>
      <c r="D112" s="141"/>
      <c r="E112" s="141"/>
      <c r="F112" s="90"/>
      <c r="G112" s="90"/>
      <c r="H112" s="7"/>
      <c r="I112" s="7"/>
    </row>
    <row r="113" spans="1:12">
      <c r="A113" s="111"/>
      <c r="B113" s="111"/>
      <c r="C113" s="111"/>
      <c r="D113" s="141"/>
      <c r="E113" s="141"/>
      <c r="F113" s="90"/>
      <c r="G113" s="90"/>
      <c r="H113" s="7"/>
      <c r="I113" s="7"/>
    </row>
    <row r="114" spans="1:12">
      <c r="A114" s="111"/>
      <c r="B114" s="111"/>
      <c r="C114" s="111"/>
      <c r="D114" s="141"/>
      <c r="E114" s="141"/>
      <c r="F114" s="90"/>
      <c r="G114" s="90"/>
      <c r="H114" s="7"/>
      <c r="I114" s="7"/>
    </row>
    <row r="115" spans="1:12">
      <c r="A115" s="111"/>
      <c r="B115" s="111"/>
      <c r="C115" s="111"/>
      <c r="D115" s="141"/>
      <c r="E115" s="141"/>
      <c r="F115" s="90"/>
      <c r="G115" s="90"/>
      <c r="H115" s="7"/>
      <c r="I115" s="7"/>
    </row>
    <row r="116" spans="1:12">
      <c r="A116" s="111"/>
      <c r="B116" s="111"/>
      <c r="C116" s="111"/>
      <c r="D116" s="141"/>
      <c r="E116" s="141"/>
      <c r="F116" s="90"/>
      <c r="G116" s="90"/>
      <c r="H116" s="7"/>
      <c r="I116" s="7"/>
    </row>
    <row r="117" spans="1:12">
      <c r="A117" s="111"/>
      <c r="B117" s="111"/>
      <c r="C117" s="111"/>
      <c r="D117" s="141"/>
      <c r="E117" s="141"/>
      <c r="F117" s="90"/>
      <c r="G117" s="90"/>
      <c r="H117" s="7"/>
      <c r="I117" s="7"/>
    </row>
    <row r="118" spans="1:12">
      <c r="A118" s="111"/>
      <c r="B118" s="111"/>
      <c r="C118" s="111"/>
      <c r="D118" s="141"/>
      <c r="E118" s="141"/>
      <c r="F118" s="90"/>
      <c r="G118" s="90"/>
      <c r="H118" s="7"/>
      <c r="I118" s="7"/>
    </row>
    <row r="119" spans="1:12">
      <c r="A119" s="111"/>
      <c r="B119" s="111"/>
      <c r="C119" s="111"/>
      <c r="D119" s="141"/>
      <c r="E119" s="141"/>
      <c r="F119" s="90"/>
      <c r="G119" s="90"/>
      <c r="H119" s="7"/>
      <c r="I119" s="7"/>
    </row>
    <row r="120" spans="1:12">
      <c r="A120" s="111"/>
      <c r="B120" s="111"/>
      <c r="C120" s="111"/>
      <c r="D120" s="141"/>
      <c r="E120" s="141"/>
      <c r="F120" s="90"/>
      <c r="G120" s="90"/>
      <c r="H120" s="7"/>
      <c r="I120" s="7"/>
    </row>
    <row r="121" spans="1:12">
      <c r="A121" s="111"/>
      <c r="B121" s="111"/>
      <c r="C121" s="111"/>
      <c r="D121" s="141"/>
      <c r="E121" s="141"/>
      <c r="F121" s="90"/>
      <c r="G121" s="90"/>
      <c r="H121" s="7"/>
      <c r="I121" s="7"/>
    </row>
    <row r="122" spans="1:12">
      <c r="A122" s="111"/>
      <c r="B122" s="111"/>
      <c r="C122" s="111"/>
      <c r="D122" s="141"/>
      <c r="E122" s="141"/>
      <c r="F122" s="90"/>
      <c r="G122" s="90"/>
      <c r="H122" s="7"/>
      <c r="I122" s="7"/>
    </row>
    <row r="123" spans="1:12">
      <c r="A123" s="111"/>
      <c r="B123" s="111"/>
      <c r="C123" s="111"/>
      <c r="D123" s="141"/>
      <c r="E123" s="141"/>
      <c r="F123" s="90"/>
      <c r="G123" s="90"/>
      <c r="H123" s="7"/>
      <c r="I123" s="7"/>
    </row>
    <row r="124" spans="1:12" s="2" customFormat="1">
      <c r="A124" s="111"/>
      <c r="B124" s="111"/>
      <c r="C124" s="111"/>
      <c r="D124" s="141"/>
      <c r="E124" s="141"/>
      <c r="F124" s="90"/>
      <c r="G124" s="90"/>
      <c r="H124" s="7"/>
      <c r="I124" s="7"/>
      <c r="K124" s="3"/>
      <c r="L124" s="3"/>
    </row>
    <row r="125" spans="1:12" s="2" customFormat="1">
      <c r="A125" s="111"/>
      <c r="B125" s="111"/>
      <c r="C125" s="111"/>
      <c r="D125" s="141"/>
      <c r="E125" s="141"/>
      <c r="F125" s="90"/>
      <c r="G125" s="90"/>
      <c r="H125" s="7"/>
      <c r="I125" s="7"/>
      <c r="K125" s="3"/>
      <c r="L125" s="3"/>
    </row>
    <row r="126" spans="1:12" s="2" customFormat="1">
      <c r="A126" s="111"/>
      <c r="B126" s="111"/>
      <c r="C126" s="111"/>
      <c r="D126" s="141"/>
      <c r="E126" s="141"/>
      <c r="F126" s="90"/>
      <c r="G126" s="90"/>
      <c r="H126" s="7"/>
      <c r="I126" s="7"/>
      <c r="K126" s="3"/>
      <c r="L126" s="3"/>
    </row>
    <row r="127" spans="1:12" s="2" customFormat="1">
      <c r="A127" s="111"/>
      <c r="B127" s="111"/>
      <c r="C127" s="111"/>
      <c r="D127" s="141"/>
      <c r="E127" s="141"/>
      <c r="F127" s="90"/>
      <c r="G127" s="90"/>
      <c r="H127" s="7"/>
      <c r="I127" s="7"/>
      <c r="K127" s="3"/>
      <c r="L127" s="3"/>
    </row>
    <row r="128" spans="1:12" s="2" customFormat="1">
      <c r="A128" s="111"/>
      <c r="B128" s="111"/>
      <c r="C128" s="111"/>
      <c r="D128" s="141"/>
      <c r="E128" s="141"/>
      <c r="F128" s="90"/>
      <c r="G128" s="90"/>
      <c r="H128" s="7"/>
      <c r="I128" s="7"/>
      <c r="K128" s="3"/>
      <c r="L128" s="3"/>
    </row>
    <row r="129" spans="1:12" s="2" customFormat="1">
      <c r="A129" s="111"/>
      <c r="B129" s="111"/>
      <c r="C129" s="111"/>
      <c r="D129" s="141"/>
      <c r="E129" s="141"/>
      <c r="F129" s="90"/>
      <c r="G129" s="90"/>
      <c r="H129" s="7"/>
      <c r="I129" s="7"/>
      <c r="K129" s="3"/>
      <c r="L129" s="3"/>
    </row>
    <row r="130" spans="1:12" s="2" customFormat="1">
      <c r="A130" s="111"/>
      <c r="B130" s="111"/>
      <c r="C130" s="111"/>
      <c r="D130" s="141"/>
      <c r="E130" s="141"/>
      <c r="F130" s="90"/>
      <c r="G130" s="90"/>
      <c r="H130" s="7"/>
      <c r="I130" s="7"/>
      <c r="K130" s="3"/>
      <c r="L130" s="3"/>
    </row>
    <row r="131" spans="1:12" s="2" customFormat="1">
      <c r="A131" s="111"/>
      <c r="B131" s="111"/>
      <c r="C131" s="111"/>
      <c r="D131" s="141"/>
      <c r="E131" s="141"/>
      <c r="F131" s="90"/>
      <c r="G131" s="90"/>
      <c r="H131" s="7"/>
      <c r="I131" s="7"/>
      <c r="K131" s="3"/>
      <c r="L131" s="3"/>
    </row>
    <row r="132" spans="1:12" s="2" customFormat="1">
      <c r="A132" s="111"/>
      <c r="B132" s="111"/>
      <c r="C132" s="111"/>
      <c r="D132" s="141"/>
      <c r="E132" s="141"/>
      <c r="F132" s="90"/>
      <c r="G132" s="90"/>
      <c r="H132" s="7"/>
      <c r="I132" s="7"/>
      <c r="K132" s="3"/>
      <c r="L132" s="3"/>
    </row>
    <row r="133" spans="1:12" s="2" customFormat="1">
      <c r="A133" s="111"/>
      <c r="B133" s="111"/>
      <c r="C133" s="111"/>
      <c r="D133" s="141"/>
      <c r="E133" s="141"/>
      <c r="F133" s="90"/>
      <c r="G133" s="90"/>
      <c r="H133" s="7"/>
      <c r="I133" s="7"/>
      <c r="K133" s="3"/>
      <c r="L133" s="3"/>
    </row>
    <row r="134" spans="1:12" s="2" customFormat="1">
      <c r="A134" s="111"/>
      <c r="B134" s="111"/>
      <c r="C134" s="111"/>
      <c r="D134" s="141"/>
      <c r="E134" s="141"/>
      <c r="F134" s="90"/>
      <c r="G134" s="90"/>
      <c r="H134" s="7"/>
      <c r="I134" s="7"/>
      <c r="K134" s="3"/>
      <c r="L134" s="3"/>
    </row>
    <row r="135" spans="1:12" s="2" customFormat="1">
      <c r="A135" s="111"/>
      <c r="B135" s="111"/>
      <c r="C135" s="111"/>
      <c r="D135" s="141"/>
      <c r="E135" s="141"/>
      <c r="F135" s="90"/>
      <c r="G135" s="90"/>
      <c r="H135" s="7"/>
      <c r="I135" s="7"/>
      <c r="K135" s="3"/>
      <c r="L135" s="3"/>
    </row>
    <row r="136" spans="1:12">
      <c r="A136" s="111"/>
    </row>
  </sheetData>
  <mergeCells count="11">
    <mergeCell ref="A1:H1"/>
    <mergeCell ref="A2:H2"/>
    <mergeCell ref="E3:G3"/>
    <mergeCell ref="B15:B16"/>
    <mergeCell ref="C38:C39"/>
    <mergeCell ref="D44:D50"/>
    <mergeCell ref="C66:C67"/>
    <mergeCell ref="D66:D68"/>
    <mergeCell ref="D85:D86"/>
    <mergeCell ref="D90:D91"/>
    <mergeCell ref="D77:D78"/>
  </mergeCells>
  <pageMargins left="0.35433070866141736" right="0.23622047244094491" top="0.31496062992125984" bottom="0.31496062992125984" header="0.31496062992125984" footer="0.31496062992125984"/>
  <pageSetup paperSize="9" scale="75" orientation="landscape" horizontalDpi="4294967293" verticalDpi="300" r:id="rId1"/>
  <rowBreaks count="1" manualBreakCount="1">
    <brk id="115" max="7" man="1"/>
  </rowBreaks>
  <ignoredErrors>
    <ignoredError sqref="E90 E7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89"/>
  <sheetViews>
    <sheetView zoomScaleSheetLayoutView="80" workbookViewId="0">
      <selection activeCell="A2" sqref="A2:H2"/>
    </sheetView>
  </sheetViews>
  <sheetFormatPr defaultRowHeight="21"/>
  <cols>
    <col min="1" max="1" width="5.42578125" style="108" customWidth="1"/>
    <col min="2" max="2" width="35.85546875" style="108" customWidth="1"/>
    <col min="3" max="3" width="34" style="108" customWidth="1"/>
    <col min="4" max="4" width="33" style="142" customWidth="1"/>
    <col min="5" max="5" width="16.42578125" style="142" customWidth="1"/>
    <col min="6" max="7" width="16.7109375" style="143" customWidth="1"/>
    <col min="8" max="8" width="28.140625" style="144" customWidth="1"/>
    <col min="9" max="9" width="28.42578125" style="144" customWidth="1"/>
    <col min="10" max="10" width="16.85546875" style="2" customWidth="1"/>
    <col min="11" max="12" width="16.85546875" style="3" customWidth="1"/>
    <col min="13" max="13" width="16.85546875" style="108" customWidth="1"/>
    <col min="14" max="16384" width="9.140625" style="108"/>
  </cols>
  <sheetData>
    <row r="1" spans="1:10" s="3" customFormat="1">
      <c r="A1" s="301" t="s">
        <v>144</v>
      </c>
      <c r="B1" s="301"/>
      <c r="C1" s="301"/>
      <c r="D1" s="301"/>
      <c r="E1" s="301"/>
      <c r="F1" s="301"/>
      <c r="G1" s="301"/>
      <c r="H1" s="301"/>
      <c r="I1" s="1"/>
      <c r="J1" s="2"/>
    </row>
    <row r="2" spans="1:10" s="3" customFormat="1">
      <c r="A2" s="301" t="s">
        <v>319</v>
      </c>
      <c r="B2" s="301"/>
      <c r="C2" s="301"/>
      <c r="D2" s="301"/>
      <c r="E2" s="301"/>
      <c r="F2" s="301"/>
      <c r="G2" s="301"/>
      <c r="H2" s="301"/>
      <c r="I2" s="1"/>
      <c r="J2" s="2"/>
    </row>
    <row r="3" spans="1:10" s="3" customFormat="1" ht="24.75" customHeight="1">
      <c r="A3" s="4" t="s">
        <v>1</v>
      </c>
      <c r="B3" s="5" t="s">
        <v>2</v>
      </c>
      <c r="C3" s="5" t="s">
        <v>3</v>
      </c>
      <c r="D3" s="6" t="s">
        <v>4</v>
      </c>
      <c r="E3" s="308" t="s">
        <v>5</v>
      </c>
      <c r="F3" s="308"/>
      <c r="G3" s="308"/>
      <c r="H3" s="4" t="s">
        <v>6</v>
      </c>
      <c r="I3" s="7"/>
      <c r="J3" s="2"/>
    </row>
    <row r="4" spans="1:10" s="3" customFormat="1">
      <c r="A4" s="8" t="s">
        <v>7</v>
      </c>
      <c r="B4" s="9"/>
      <c r="C4" s="9"/>
      <c r="D4" s="10" t="s">
        <v>122</v>
      </c>
      <c r="E4" s="11" t="s">
        <v>9</v>
      </c>
      <c r="F4" s="11" t="s">
        <v>10</v>
      </c>
      <c r="G4" s="11" t="s">
        <v>11</v>
      </c>
      <c r="H4" s="8"/>
      <c r="I4" s="7"/>
      <c r="J4" s="2"/>
    </row>
    <row r="5" spans="1:10" s="3" customFormat="1" ht="86.25" customHeight="1">
      <c r="A5" s="12">
        <v>1</v>
      </c>
      <c r="B5" s="13" t="s">
        <v>12</v>
      </c>
      <c r="C5" s="13"/>
      <c r="D5" s="14"/>
      <c r="E5" s="15"/>
      <c r="F5" s="15"/>
      <c r="G5" s="15"/>
      <c r="H5" s="16" t="s">
        <v>13</v>
      </c>
      <c r="I5" s="17"/>
      <c r="J5" s="2"/>
    </row>
    <row r="6" spans="1:10" s="3" customFormat="1" ht="20.25" customHeight="1">
      <c r="A6" s="18"/>
      <c r="B6" s="19" t="s">
        <v>14</v>
      </c>
      <c r="D6" s="20"/>
      <c r="E6" s="21">
        <v>3872700</v>
      </c>
      <c r="F6" s="21"/>
      <c r="G6" s="21"/>
      <c r="H6" s="22" t="s">
        <v>15</v>
      </c>
      <c r="I6" s="23"/>
      <c r="J6" s="24"/>
    </row>
    <row r="7" spans="1:10" s="3" customFormat="1" ht="20.25" customHeight="1">
      <c r="A7" s="18"/>
      <c r="B7" s="19" t="s">
        <v>16</v>
      </c>
      <c r="C7" s="3" t="s">
        <v>17</v>
      </c>
      <c r="D7" s="20" t="s">
        <v>123</v>
      </c>
      <c r="E7" s="25">
        <v>1400000</v>
      </c>
      <c r="F7" s="25"/>
      <c r="G7" s="25">
        <f>E7-F7</f>
        <v>1400000</v>
      </c>
      <c r="H7" s="22" t="s">
        <v>18</v>
      </c>
      <c r="I7" s="23"/>
      <c r="J7" s="24" t="e">
        <f>386102400-#REF!</f>
        <v>#REF!</v>
      </c>
    </row>
    <row r="8" spans="1:10" s="3" customFormat="1" ht="20.25" customHeight="1">
      <c r="A8" s="18"/>
      <c r="B8" s="18"/>
      <c r="C8" s="18" t="s">
        <v>19</v>
      </c>
      <c r="D8" s="26" t="s">
        <v>124</v>
      </c>
      <c r="E8" s="25"/>
      <c r="F8" s="25"/>
      <c r="G8" s="25"/>
      <c r="H8" s="22"/>
      <c r="I8" s="23"/>
      <c r="J8" s="24"/>
    </row>
    <row r="9" spans="1:10" s="3" customFormat="1" ht="20.25" customHeight="1">
      <c r="A9" s="18"/>
      <c r="B9" s="18"/>
      <c r="C9" s="18" t="s">
        <v>20</v>
      </c>
      <c r="E9" s="25">
        <v>2472700</v>
      </c>
      <c r="F9" s="25"/>
      <c r="G9" s="25">
        <f t="shared" ref="G9" si="0">E9-F9</f>
        <v>2472700</v>
      </c>
      <c r="H9" s="22"/>
      <c r="I9" s="23"/>
      <c r="J9" s="24"/>
    </row>
    <row r="10" spans="1:10" s="3" customFormat="1" ht="20.25" customHeight="1">
      <c r="A10" s="18"/>
      <c r="B10" s="27"/>
      <c r="C10" s="28" t="s">
        <v>21</v>
      </c>
      <c r="D10" s="29"/>
      <c r="E10" s="30"/>
      <c r="F10" s="30"/>
      <c r="G10" s="30"/>
      <c r="H10" s="31"/>
      <c r="I10" s="23"/>
      <c r="J10" s="24"/>
    </row>
    <row r="11" spans="1:10" s="3" customFormat="1" ht="111" customHeight="1">
      <c r="A11" s="18"/>
      <c r="B11" s="46" t="s">
        <v>106</v>
      </c>
      <c r="C11" s="150"/>
      <c r="D11" s="151"/>
      <c r="E11" s="35">
        <v>10528800</v>
      </c>
      <c r="F11" s="35"/>
      <c r="G11" s="35"/>
      <c r="H11" s="22"/>
      <c r="I11" s="23"/>
      <c r="J11" s="2"/>
    </row>
    <row r="12" spans="1:10" s="42" customFormat="1" ht="46.5" customHeight="1">
      <c r="A12" s="18"/>
      <c r="B12" s="32" t="s">
        <v>92</v>
      </c>
      <c r="C12" s="32"/>
      <c r="D12" s="149"/>
      <c r="E12" s="37">
        <v>521000</v>
      </c>
      <c r="F12" s="37"/>
      <c r="G12" s="37"/>
      <c r="H12" s="22" t="s">
        <v>37</v>
      </c>
      <c r="I12" s="23"/>
      <c r="J12" s="2"/>
    </row>
    <row r="13" spans="1:10" s="42" customFormat="1" ht="43.5" customHeight="1">
      <c r="A13" s="18"/>
      <c r="B13" s="33"/>
      <c r="C13" s="33" t="s">
        <v>38</v>
      </c>
      <c r="D13" s="39" t="s">
        <v>125</v>
      </c>
      <c r="E13" s="41">
        <v>88100</v>
      </c>
      <c r="F13" s="41"/>
      <c r="G13" s="41">
        <f>E13-F13</f>
        <v>88100</v>
      </c>
      <c r="H13" s="22"/>
      <c r="I13" s="23"/>
      <c r="J13" s="2"/>
    </row>
    <row r="14" spans="1:10" s="3" customFormat="1" ht="23.25" customHeight="1">
      <c r="A14" s="18"/>
      <c r="B14" s="33"/>
      <c r="C14" s="33" t="s">
        <v>39</v>
      </c>
      <c r="D14" s="39"/>
      <c r="E14" s="41">
        <v>364000</v>
      </c>
      <c r="F14" s="41"/>
      <c r="G14" s="41">
        <f t="shared" ref="G14:G15" si="1">E14-F14</f>
        <v>364000</v>
      </c>
      <c r="H14" s="22"/>
      <c r="I14" s="23"/>
      <c r="J14" s="2"/>
    </row>
    <row r="15" spans="1:10" s="3" customFormat="1" ht="65.25" customHeight="1">
      <c r="A15" s="18"/>
      <c r="B15" s="43"/>
      <c r="C15" s="43" t="s">
        <v>40</v>
      </c>
      <c r="D15" s="47"/>
      <c r="E15" s="45">
        <v>68900</v>
      </c>
      <c r="F15" s="45"/>
      <c r="G15" s="45">
        <f t="shared" si="1"/>
        <v>68900</v>
      </c>
      <c r="H15" s="31"/>
      <c r="I15" s="23"/>
      <c r="J15" s="2"/>
    </row>
    <row r="16" spans="1:10" s="3" customFormat="1" ht="70.5" customHeight="1">
      <c r="A16" s="18"/>
      <c r="B16" s="32" t="s">
        <v>93</v>
      </c>
      <c r="C16" s="33" t="s">
        <v>41</v>
      </c>
      <c r="D16" s="34"/>
      <c r="E16" s="37">
        <f>SUM(E17:E18)</f>
        <v>5848300</v>
      </c>
      <c r="F16" s="37"/>
      <c r="G16" s="37"/>
      <c r="H16" s="22" t="s">
        <v>42</v>
      </c>
      <c r="I16" s="23"/>
      <c r="J16" s="2"/>
    </row>
    <row r="17" spans="1:12" s="42" customFormat="1" ht="72.75" customHeight="1">
      <c r="A17" s="18"/>
      <c r="B17" s="33"/>
      <c r="C17" s="33" t="s">
        <v>43</v>
      </c>
      <c r="D17" s="39" t="s">
        <v>125</v>
      </c>
      <c r="E17" s="41">
        <v>1850000</v>
      </c>
      <c r="F17" s="41"/>
      <c r="G17" s="41">
        <f>E17-F17</f>
        <v>1850000</v>
      </c>
      <c r="H17" s="22"/>
      <c r="I17" s="23"/>
      <c r="J17" s="2"/>
    </row>
    <row r="18" spans="1:12" s="42" customFormat="1" ht="50.25" customHeight="1">
      <c r="A18" s="27"/>
      <c r="B18" s="43"/>
      <c r="C18" s="43" t="s">
        <v>44</v>
      </c>
      <c r="D18" s="48"/>
      <c r="E18" s="45">
        <v>3998300</v>
      </c>
      <c r="F18" s="45"/>
      <c r="G18" s="45">
        <f t="shared" ref="G18:G20" si="2">E18-F18</f>
        <v>3998300</v>
      </c>
      <c r="H18" s="31"/>
      <c r="I18" s="23"/>
      <c r="J18" s="2"/>
    </row>
    <row r="19" spans="1:12" s="3" customFormat="1" ht="42" customHeight="1">
      <c r="A19" s="18"/>
      <c r="B19" s="49" t="s">
        <v>95</v>
      </c>
      <c r="C19" s="50"/>
      <c r="D19" s="51"/>
      <c r="E19" s="52"/>
      <c r="F19" s="52"/>
      <c r="G19" s="41"/>
      <c r="H19" s="53"/>
      <c r="I19" s="23"/>
      <c r="J19" s="2"/>
    </row>
    <row r="20" spans="1:12" s="3" customFormat="1" ht="130.5" customHeight="1">
      <c r="A20" s="27"/>
      <c r="B20" s="54" t="s">
        <v>94</v>
      </c>
      <c r="C20" s="60" t="s">
        <v>47</v>
      </c>
      <c r="D20" s="39" t="s">
        <v>125</v>
      </c>
      <c r="E20" s="145">
        <v>3000000</v>
      </c>
      <c r="F20" s="145"/>
      <c r="G20" s="41">
        <f t="shared" si="2"/>
        <v>3000000</v>
      </c>
      <c r="H20" s="22" t="s">
        <v>48</v>
      </c>
      <c r="I20" s="23"/>
      <c r="J20" s="2"/>
    </row>
    <row r="21" spans="1:12" s="3" customFormat="1" ht="51" customHeight="1">
      <c r="A21" s="18"/>
      <c r="B21" s="311" t="s">
        <v>96</v>
      </c>
      <c r="C21" s="57"/>
      <c r="D21" s="58"/>
      <c r="E21" s="59">
        <f>E22+E23</f>
        <v>2100300</v>
      </c>
      <c r="F21" s="59"/>
      <c r="G21" s="73"/>
      <c r="H21" s="58"/>
      <c r="I21" s="23"/>
      <c r="J21" s="2"/>
    </row>
    <row r="22" spans="1:12" s="3" customFormat="1" ht="65.25" customHeight="1">
      <c r="A22" s="18"/>
      <c r="B22" s="312"/>
      <c r="C22" s="60" t="s">
        <v>126</v>
      </c>
      <c r="D22" s="39" t="s">
        <v>125</v>
      </c>
      <c r="E22" s="145">
        <v>900000</v>
      </c>
      <c r="F22" s="145"/>
      <c r="G22" s="145">
        <f t="shared" ref="G22:G23" si="3">E22-F22</f>
        <v>900000</v>
      </c>
      <c r="H22" s="22" t="s">
        <v>58</v>
      </c>
      <c r="I22" s="23"/>
      <c r="J22" s="2"/>
    </row>
    <row r="23" spans="1:12" s="3" customFormat="1" ht="84.75" customHeight="1">
      <c r="A23" s="27"/>
      <c r="B23" s="313"/>
      <c r="C23" s="55" t="s">
        <v>127</v>
      </c>
      <c r="D23" s="31"/>
      <c r="E23" s="56">
        <v>1200300</v>
      </c>
      <c r="F23" s="56"/>
      <c r="G23" s="56">
        <f t="shared" si="3"/>
        <v>1200300</v>
      </c>
      <c r="H23" s="31"/>
      <c r="I23" s="23"/>
      <c r="J23" s="2"/>
    </row>
    <row r="24" spans="1:12" s="3" customFormat="1" ht="89.25" customHeight="1">
      <c r="A24" s="67"/>
      <c r="B24" s="68" t="s">
        <v>97</v>
      </c>
      <c r="C24" s="69" t="s">
        <v>60</v>
      </c>
      <c r="D24" s="70" t="s">
        <v>159</v>
      </c>
      <c r="E24" s="71">
        <v>8827500</v>
      </c>
      <c r="F24" s="71"/>
      <c r="G24" s="66">
        <f t="shared" ref="G24:G29" si="4">E24-F24</f>
        <v>8827500</v>
      </c>
      <c r="H24" s="72" t="s">
        <v>61</v>
      </c>
      <c r="I24" s="23"/>
      <c r="J24" s="2"/>
    </row>
    <row r="25" spans="1:12" s="111" customFormat="1" ht="65.25" customHeight="1">
      <c r="A25" s="18"/>
      <c r="B25" s="68" t="s">
        <v>98</v>
      </c>
      <c r="C25" s="118" t="s">
        <v>91</v>
      </c>
      <c r="D25" s="70" t="s">
        <v>128</v>
      </c>
      <c r="E25" s="119">
        <v>12500000</v>
      </c>
      <c r="F25" s="119"/>
      <c r="G25" s="119">
        <f t="shared" si="4"/>
        <v>12500000</v>
      </c>
      <c r="H25" s="65" t="s">
        <v>84</v>
      </c>
      <c r="I25" s="117"/>
      <c r="J25" s="2"/>
      <c r="K25" s="42"/>
      <c r="L25" s="42"/>
    </row>
    <row r="26" spans="1:12" s="111" customFormat="1" ht="71.25" customHeight="1">
      <c r="A26" s="27"/>
      <c r="B26" s="68" t="s">
        <v>99</v>
      </c>
      <c r="C26" s="118" t="s">
        <v>83</v>
      </c>
      <c r="D26" s="70" t="s">
        <v>129</v>
      </c>
      <c r="E26" s="119">
        <v>10000000</v>
      </c>
      <c r="F26" s="119"/>
      <c r="G26" s="119">
        <f t="shared" si="4"/>
        <v>10000000</v>
      </c>
      <c r="H26" s="65" t="s">
        <v>84</v>
      </c>
      <c r="I26" s="117"/>
      <c r="J26" s="2"/>
      <c r="K26" s="42"/>
      <c r="L26" s="42"/>
    </row>
    <row r="27" spans="1:12" s="111" customFormat="1" ht="66.75" customHeight="1">
      <c r="A27" s="27"/>
      <c r="B27" s="128" t="s">
        <v>100</v>
      </c>
      <c r="C27" s="113"/>
      <c r="D27" s="70" t="s">
        <v>128</v>
      </c>
      <c r="E27" s="176">
        <v>10000000</v>
      </c>
      <c r="F27" s="176"/>
      <c r="G27" s="176">
        <f t="shared" si="4"/>
        <v>10000000</v>
      </c>
      <c r="H27" s="31" t="s">
        <v>86</v>
      </c>
      <c r="I27" s="117"/>
      <c r="J27" s="2"/>
      <c r="K27" s="42"/>
      <c r="L27" s="42"/>
    </row>
    <row r="28" spans="1:12" s="111" customFormat="1" ht="66" customHeight="1">
      <c r="A28" s="18"/>
      <c r="B28" s="68" t="s">
        <v>101</v>
      </c>
      <c r="C28" s="118"/>
      <c r="D28" s="70" t="s">
        <v>128</v>
      </c>
      <c r="E28" s="119">
        <v>2500000</v>
      </c>
      <c r="F28" s="119"/>
      <c r="G28" s="119">
        <f t="shared" si="4"/>
        <v>2500000</v>
      </c>
      <c r="H28" s="65" t="s">
        <v>86</v>
      </c>
      <c r="I28" s="117"/>
      <c r="J28" s="2"/>
      <c r="K28" s="42"/>
      <c r="L28" s="42"/>
    </row>
    <row r="29" spans="1:12" s="3" customFormat="1" ht="20.25" customHeight="1">
      <c r="A29" s="18"/>
      <c r="B29" s="49" t="s">
        <v>102</v>
      </c>
      <c r="C29" s="33" t="s">
        <v>63</v>
      </c>
      <c r="D29" s="305" t="s">
        <v>130</v>
      </c>
      <c r="E29" s="73">
        <v>12854000</v>
      </c>
      <c r="F29" s="73"/>
      <c r="G29" s="74">
        <f t="shared" si="4"/>
        <v>12854000</v>
      </c>
      <c r="H29" s="75" t="s">
        <v>64</v>
      </c>
      <c r="I29" s="76"/>
      <c r="J29" s="2"/>
    </row>
    <row r="30" spans="1:12" s="3" customFormat="1" ht="20.25" customHeight="1">
      <c r="A30" s="18"/>
      <c r="B30" s="32" t="s">
        <v>65</v>
      </c>
      <c r="C30" s="33" t="s">
        <v>66</v>
      </c>
      <c r="D30" s="306"/>
      <c r="E30" s="41"/>
      <c r="F30" s="41"/>
      <c r="G30" s="41"/>
      <c r="H30" s="77"/>
      <c r="I30" s="23"/>
      <c r="J30" s="2"/>
    </row>
    <row r="31" spans="1:12" s="3" customFormat="1" ht="39" customHeight="1">
      <c r="A31" s="18"/>
      <c r="B31" s="33"/>
      <c r="C31" s="33" t="s">
        <v>67</v>
      </c>
      <c r="D31" s="306"/>
      <c r="E31" s="41"/>
      <c r="F31" s="41"/>
      <c r="G31" s="41"/>
      <c r="H31" s="77"/>
      <c r="I31" s="23"/>
      <c r="J31" s="2"/>
    </row>
    <row r="32" spans="1:12" s="3" customFormat="1" ht="20.25" customHeight="1">
      <c r="A32" s="18"/>
      <c r="B32" s="33"/>
      <c r="C32" s="33" t="s">
        <v>68</v>
      </c>
      <c r="D32" s="306"/>
      <c r="E32" s="41"/>
      <c r="F32" s="41"/>
      <c r="G32" s="41"/>
      <c r="H32" s="22"/>
      <c r="I32" s="23"/>
      <c r="J32" s="2"/>
    </row>
    <row r="33" spans="1:12" s="42" customFormat="1" ht="20.25" customHeight="1">
      <c r="A33" s="18"/>
      <c r="B33" s="33"/>
      <c r="C33" s="188" t="s">
        <v>160</v>
      </c>
      <c r="D33" s="306"/>
      <c r="E33" s="41"/>
      <c r="F33" s="41"/>
      <c r="G33" s="41"/>
      <c r="H33" s="22"/>
      <c r="I33" s="23"/>
      <c r="J33" s="2"/>
    </row>
    <row r="34" spans="1:12" s="3" customFormat="1" ht="41.25" customHeight="1">
      <c r="A34" s="18"/>
      <c r="B34" s="33"/>
      <c r="C34" s="33" t="s">
        <v>69</v>
      </c>
      <c r="D34" s="34"/>
      <c r="E34" s="41"/>
      <c r="F34" s="41"/>
      <c r="G34" s="41"/>
      <c r="H34" s="22"/>
      <c r="I34" s="23"/>
      <c r="J34" s="2"/>
    </row>
    <row r="35" spans="1:12" s="3" customFormat="1" ht="19.5" customHeight="1">
      <c r="A35" s="18"/>
      <c r="B35" s="33"/>
      <c r="C35" s="33" t="s">
        <v>161</v>
      </c>
      <c r="D35" s="189"/>
      <c r="E35" s="41"/>
      <c r="F35" s="41"/>
      <c r="G35" s="41"/>
      <c r="H35" s="22"/>
      <c r="I35" s="23"/>
      <c r="J35" s="2"/>
    </row>
    <row r="36" spans="1:12" s="3" customFormat="1" ht="20.25" customHeight="1">
      <c r="A36" s="18"/>
      <c r="B36" s="43"/>
      <c r="C36" s="43" t="s">
        <v>162</v>
      </c>
      <c r="D36" s="48"/>
      <c r="E36" s="45"/>
      <c r="F36" s="45"/>
      <c r="G36" s="45"/>
      <c r="H36" s="31"/>
      <c r="I36" s="23"/>
      <c r="J36" s="2"/>
    </row>
    <row r="37" spans="1:12" s="3" customFormat="1" ht="54.75" customHeight="1">
      <c r="A37" s="18"/>
      <c r="B37" s="32" t="s">
        <v>103</v>
      </c>
      <c r="C37" s="51"/>
      <c r="D37" s="51"/>
      <c r="E37" s="52">
        <v>14060000</v>
      </c>
      <c r="F37" s="52"/>
      <c r="G37" s="52"/>
      <c r="H37" s="22" t="s">
        <v>71</v>
      </c>
      <c r="I37" s="23"/>
      <c r="J37" s="2"/>
    </row>
    <row r="38" spans="1:12" s="3" customFormat="1" ht="321" customHeight="1">
      <c r="A38" s="27"/>
      <c r="B38" s="43"/>
      <c r="C38" s="177" t="s">
        <v>72</v>
      </c>
      <c r="D38" s="48" t="s">
        <v>163</v>
      </c>
      <c r="E38" s="45">
        <v>9310000</v>
      </c>
      <c r="F38" s="45"/>
      <c r="G38" s="45">
        <f>E38-F38</f>
        <v>9310000</v>
      </c>
      <c r="H38" s="31"/>
      <c r="I38" s="23"/>
      <c r="J38" s="2"/>
    </row>
    <row r="39" spans="1:12" s="3" customFormat="1" ht="43.5" customHeight="1">
      <c r="A39" s="18"/>
      <c r="B39" s="33"/>
      <c r="C39" s="78" t="s">
        <v>131</v>
      </c>
      <c r="D39" s="34"/>
      <c r="E39" s="41">
        <v>4750000</v>
      </c>
      <c r="F39" s="41"/>
      <c r="G39" s="41">
        <f>E39-F39</f>
        <v>4750000</v>
      </c>
      <c r="H39" s="22"/>
      <c r="I39" s="23"/>
      <c r="J39" s="2"/>
    </row>
    <row r="40" spans="1:12" s="3" customFormat="1" ht="87.75" customHeight="1">
      <c r="A40" s="18"/>
      <c r="B40" s="33"/>
      <c r="C40" s="79" t="s">
        <v>132</v>
      </c>
      <c r="D40" s="34"/>
      <c r="E40" s="38"/>
      <c r="F40" s="38"/>
      <c r="G40" s="38"/>
      <c r="H40" s="22"/>
      <c r="I40" s="23"/>
      <c r="J40" s="2"/>
    </row>
    <row r="41" spans="1:12" s="3" customFormat="1" ht="21" customHeight="1">
      <c r="A41" s="27"/>
      <c r="B41" s="43"/>
      <c r="C41" s="28"/>
      <c r="D41" s="48"/>
      <c r="E41" s="80"/>
      <c r="F41" s="80"/>
      <c r="G41" s="80"/>
      <c r="H41" s="31"/>
      <c r="I41" s="23"/>
      <c r="J41" s="2"/>
    </row>
    <row r="42" spans="1:12" s="111" customFormat="1" ht="71.25" customHeight="1">
      <c r="A42" s="18"/>
      <c r="B42" s="68" t="s">
        <v>119</v>
      </c>
      <c r="C42" s="118" t="s">
        <v>193</v>
      </c>
      <c r="D42" s="70" t="s">
        <v>129</v>
      </c>
      <c r="E42" s="119">
        <v>10000000</v>
      </c>
      <c r="F42" s="119"/>
      <c r="G42" s="119">
        <f>E42-F42</f>
        <v>10000000</v>
      </c>
      <c r="H42" s="65" t="s">
        <v>84</v>
      </c>
      <c r="I42" s="117"/>
      <c r="J42" s="2"/>
      <c r="K42" s="42"/>
      <c r="L42" s="42"/>
    </row>
    <row r="43" spans="1:12" s="126" customFormat="1" ht="21" customHeight="1">
      <c r="A43" s="19"/>
      <c r="B43" s="32" t="s">
        <v>197</v>
      </c>
      <c r="C43" s="179"/>
      <c r="D43" s="180"/>
      <c r="E43" s="181"/>
      <c r="F43" s="181"/>
      <c r="G43" s="181"/>
      <c r="H43" s="77"/>
      <c r="I43" s="182"/>
      <c r="J43" s="125"/>
    </row>
    <row r="44" spans="1:12" s="88" customFormat="1" ht="42">
      <c r="A44" s="91">
        <v>2</v>
      </c>
      <c r="B44" s="92" t="s">
        <v>75</v>
      </c>
      <c r="C44" s="93"/>
      <c r="D44" s="94"/>
      <c r="E44" s="95"/>
      <c r="F44" s="95"/>
      <c r="G44" s="95"/>
      <c r="H44" s="93"/>
      <c r="I44" s="86"/>
      <c r="J44" s="24"/>
      <c r="K44" s="87"/>
      <c r="L44" s="87"/>
    </row>
    <row r="45" spans="1:12" s="2" customFormat="1" ht="41.25" customHeight="1">
      <c r="A45" s="97"/>
      <c r="B45" s="32" t="s">
        <v>198</v>
      </c>
      <c r="C45" s="298" t="s">
        <v>133</v>
      </c>
      <c r="D45" s="306" t="s">
        <v>142</v>
      </c>
      <c r="E45" s="41">
        <v>12900000</v>
      </c>
      <c r="F45" s="41"/>
      <c r="G45" s="98">
        <f>E45-F45</f>
        <v>12900000</v>
      </c>
      <c r="H45" s="22" t="s">
        <v>64</v>
      </c>
      <c r="I45" s="23"/>
      <c r="K45" s="3"/>
      <c r="L45" s="3"/>
    </row>
    <row r="46" spans="1:12" s="2" customFormat="1" ht="22.5" customHeight="1">
      <c r="A46" s="18"/>
      <c r="B46" s="32" t="s">
        <v>18</v>
      </c>
      <c r="C46" s="298"/>
      <c r="D46" s="306"/>
      <c r="E46" s="41"/>
      <c r="F46" s="41"/>
      <c r="G46" s="98"/>
      <c r="H46" s="22"/>
      <c r="I46" s="23"/>
      <c r="K46" s="3"/>
      <c r="L46" s="3"/>
    </row>
    <row r="47" spans="1:12" s="2" customFormat="1" ht="84.75" customHeight="1">
      <c r="A47" s="18"/>
      <c r="B47" s="33"/>
      <c r="C47" s="33" t="s">
        <v>134</v>
      </c>
      <c r="D47" s="306"/>
      <c r="E47" s="41"/>
      <c r="F47" s="41"/>
      <c r="G47" s="98"/>
      <c r="H47" s="22"/>
      <c r="I47" s="23"/>
      <c r="K47" s="3"/>
      <c r="L47" s="3"/>
    </row>
    <row r="48" spans="1:12" s="2" customFormat="1" ht="81.75" customHeight="1">
      <c r="A48" s="18"/>
      <c r="B48" s="33"/>
      <c r="C48" s="33" t="s">
        <v>135</v>
      </c>
      <c r="D48" s="34"/>
      <c r="E48" s="41"/>
      <c r="F48" s="41"/>
      <c r="G48" s="98"/>
      <c r="H48" s="22"/>
      <c r="I48" s="23"/>
      <c r="K48" s="3"/>
      <c r="L48" s="3"/>
    </row>
    <row r="49" spans="1:12" s="2" customFormat="1" ht="42" customHeight="1">
      <c r="A49" s="18"/>
      <c r="B49" s="33"/>
      <c r="C49" s="33" t="s">
        <v>136</v>
      </c>
      <c r="D49" s="34"/>
      <c r="E49" s="41"/>
      <c r="F49" s="41"/>
      <c r="G49" s="98"/>
      <c r="H49" s="22"/>
      <c r="I49" s="23"/>
      <c r="K49" s="3"/>
      <c r="L49" s="3"/>
    </row>
    <row r="50" spans="1:12" s="2" customFormat="1" ht="42" customHeight="1">
      <c r="A50" s="18"/>
      <c r="B50" s="33"/>
      <c r="C50" s="33" t="s">
        <v>137</v>
      </c>
      <c r="D50" s="34"/>
      <c r="E50" s="41"/>
      <c r="F50" s="41"/>
      <c r="G50" s="98"/>
      <c r="H50" s="22"/>
      <c r="I50" s="23"/>
      <c r="K50" s="3"/>
      <c r="L50" s="3"/>
    </row>
    <row r="51" spans="1:12" s="2" customFormat="1" ht="20.25" customHeight="1">
      <c r="A51" s="18"/>
      <c r="B51" s="33"/>
      <c r="C51" s="33" t="s">
        <v>138</v>
      </c>
      <c r="D51" s="34"/>
      <c r="E51" s="41"/>
      <c r="F51" s="41"/>
      <c r="G51" s="98"/>
      <c r="H51" s="22"/>
      <c r="I51" s="23"/>
      <c r="K51" s="3"/>
      <c r="L51" s="3"/>
    </row>
    <row r="52" spans="1:12" s="2" customFormat="1" ht="62.25" customHeight="1">
      <c r="A52" s="18"/>
      <c r="B52" s="33"/>
      <c r="C52" s="33" t="s">
        <v>140</v>
      </c>
      <c r="D52" s="34"/>
      <c r="E52" s="41"/>
      <c r="F52" s="41"/>
      <c r="G52" s="98"/>
      <c r="H52" s="22"/>
      <c r="I52" s="23"/>
      <c r="K52" s="3"/>
      <c r="L52" s="3"/>
    </row>
    <row r="53" spans="1:12" s="2" customFormat="1" ht="21.75" customHeight="1">
      <c r="A53" s="18"/>
      <c r="B53" s="33"/>
      <c r="C53" s="33" t="s">
        <v>139</v>
      </c>
      <c r="D53" s="34"/>
      <c r="E53" s="41"/>
      <c r="F53" s="41"/>
      <c r="G53" s="98"/>
      <c r="H53" s="22"/>
      <c r="I53" s="23"/>
      <c r="K53" s="3"/>
      <c r="L53" s="3"/>
    </row>
    <row r="54" spans="1:12" s="2" customFormat="1" ht="63" customHeight="1">
      <c r="A54" s="18"/>
      <c r="B54" s="33"/>
      <c r="C54" s="33" t="s">
        <v>141</v>
      </c>
      <c r="D54" s="34"/>
      <c r="E54" s="41"/>
      <c r="F54" s="41"/>
      <c r="G54" s="98"/>
      <c r="H54" s="22"/>
      <c r="I54" s="23"/>
      <c r="K54" s="3"/>
      <c r="L54" s="3"/>
    </row>
    <row r="55" spans="1:12" s="2" customFormat="1" ht="21" customHeight="1">
      <c r="A55" s="18"/>
      <c r="B55" s="100"/>
      <c r="C55" s="100"/>
      <c r="D55" s="82"/>
      <c r="E55" s="101"/>
      <c r="F55" s="101"/>
      <c r="G55" s="102"/>
      <c r="H55" s="72"/>
      <c r="I55" s="23"/>
      <c r="K55" s="3"/>
      <c r="L55" s="3"/>
    </row>
    <row r="56" spans="1:12" s="125" customFormat="1" ht="20.25" customHeight="1">
      <c r="A56" s="146"/>
      <c r="B56" s="122" t="s">
        <v>199</v>
      </c>
      <c r="C56" s="68"/>
      <c r="D56" s="187"/>
      <c r="E56" s="147">
        <f>E45</f>
        <v>12900000</v>
      </c>
      <c r="F56" s="85"/>
      <c r="G56" s="85"/>
      <c r="H56" s="124"/>
      <c r="I56" s="7"/>
      <c r="K56" s="126"/>
      <c r="L56" s="126"/>
    </row>
    <row r="57" spans="1:12" s="88" customFormat="1">
      <c r="A57" s="209">
        <v>3</v>
      </c>
      <c r="B57" s="104" t="s">
        <v>78</v>
      </c>
      <c r="C57" s="103"/>
      <c r="D57" s="94"/>
      <c r="E57" s="105"/>
      <c r="F57" s="105"/>
      <c r="G57" s="105"/>
      <c r="H57" s="103"/>
      <c r="I57" s="86"/>
      <c r="J57" s="24"/>
      <c r="K57" s="87"/>
      <c r="L57" s="87"/>
    </row>
    <row r="58" spans="1:12" s="111" customFormat="1" ht="106.5" customHeight="1">
      <c r="A58" s="18"/>
      <c r="B58" s="68" t="s">
        <v>313</v>
      </c>
      <c r="C58" s="118" t="s">
        <v>143</v>
      </c>
      <c r="D58" s="70" t="s">
        <v>129</v>
      </c>
      <c r="E58" s="119">
        <v>2500000</v>
      </c>
      <c r="F58" s="119"/>
      <c r="G58" s="119">
        <f t="shared" ref="G58" si="5">E58-F58</f>
        <v>2500000</v>
      </c>
      <c r="H58" s="120" t="s">
        <v>48</v>
      </c>
      <c r="I58" s="117"/>
      <c r="J58" s="2"/>
      <c r="K58" s="42"/>
      <c r="L58" s="42"/>
    </row>
    <row r="59" spans="1:12" s="125" customFormat="1" ht="20.25" customHeight="1">
      <c r="A59" s="146"/>
      <c r="B59" s="122" t="s">
        <v>199</v>
      </c>
      <c r="C59" s="68"/>
      <c r="D59" s="123"/>
      <c r="E59" s="147">
        <f>E58</f>
        <v>2500000</v>
      </c>
      <c r="F59" s="85"/>
      <c r="G59" s="85"/>
      <c r="H59" s="124"/>
      <c r="I59" s="7"/>
      <c r="K59" s="126"/>
      <c r="L59" s="126"/>
    </row>
    <row r="60" spans="1:12" s="125" customFormat="1" ht="20.25" customHeight="1">
      <c r="A60" s="8">
        <v>4</v>
      </c>
      <c r="B60" s="127" t="s">
        <v>87</v>
      </c>
      <c r="C60" s="128"/>
      <c r="D60" s="129"/>
      <c r="E60" s="148">
        <v>9000000</v>
      </c>
      <c r="F60" s="131">
        <v>925443.09</v>
      </c>
      <c r="G60" s="130">
        <f>E60-F60</f>
        <v>8074556.9100000001</v>
      </c>
      <c r="H60" s="132" t="s">
        <v>64</v>
      </c>
      <c r="I60" s="7"/>
      <c r="K60" s="126"/>
      <c r="L60" s="126"/>
    </row>
    <row r="61" spans="1:12" s="88" customFormat="1" ht="20.25" customHeight="1">
      <c r="A61" s="83"/>
      <c r="B61" s="124" t="s">
        <v>314</v>
      </c>
      <c r="C61" s="124"/>
      <c r="D61" s="123"/>
      <c r="E61" s="133">
        <f>E60+E58+E44+E37+E29+E28+E27+E26+E25+E24+E21+E20+E16+E12+E6</f>
        <v>97583800</v>
      </c>
      <c r="F61" s="85"/>
      <c r="G61" s="133">
        <f>E61-F61</f>
        <v>97583800</v>
      </c>
      <c r="H61" s="83"/>
      <c r="I61" s="86"/>
      <c r="J61" s="24"/>
      <c r="K61" s="87"/>
      <c r="L61" s="87"/>
    </row>
    <row r="62" spans="1:12" s="139" customFormat="1">
      <c r="A62" s="134"/>
      <c r="B62" s="134"/>
      <c r="C62" s="134"/>
      <c r="D62" s="135"/>
      <c r="E62" s="135"/>
      <c r="F62" s="136"/>
      <c r="G62" s="136"/>
      <c r="H62" s="134"/>
      <c r="I62" s="134"/>
      <c r="J62" s="137"/>
      <c r="K62" s="138"/>
      <c r="L62" s="138"/>
    </row>
    <row r="63" spans="1:12" s="111" customFormat="1" ht="24.75" customHeight="1">
      <c r="B63" s="140"/>
      <c r="C63" s="175"/>
      <c r="D63" s="141"/>
      <c r="E63" s="141"/>
      <c r="F63" s="90"/>
      <c r="G63" s="90"/>
      <c r="H63" s="7"/>
      <c r="I63" s="7"/>
      <c r="J63" s="2"/>
      <c r="K63" s="42"/>
      <c r="L63" s="42"/>
    </row>
    <row r="64" spans="1:12" s="111" customFormat="1">
      <c r="C64" s="175"/>
      <c r="D64" s="141"/>
      <c r="E64" s="141"/>
      <c r="F64" s="90"/>
      <c r="G64" s="90"/>
      <c r="H64" s="7"/>
      <c r="I64" s="7"/>
      <c r="J64" s="2"/>
      <c r="K64" s="42"/>
      <c r="L64" s="42"/>
    </row>
    <row r="65" spans="1:12">
      <c r="A65" s="111"/>
      <c r="B65" s="111"/>
      <c r="C65" s="111"/>
      <c r="D65" s="141"/>
      <c r="E65" s="141"/>
      <c r="F65" s="90"/>
      <c r="G65" s="90"/>
      <c r="H65" s="7"/>
      <c r="I65" s="7"/>
    </row>
    <row r="66" spans="1:12">
      <c r="A66" s="111"/>
      <c r="B66" s="111"/>
      <c r="C66" s="111"/>
      <c r="D66" s="141"/>
      <c r="E66" s="141"/>
      <c r="F66" s="90"/>
      <c r="G66" s="90"/>
      <c r="H66" s="7"/>
      <c r="I66" s="7"/>
    </row>
    <row r="67" spans="1:12">
      <c r="A67" s="111"/>
      <c r="B67" s="111"/>
      <c r="C67" s="111"/>
      <c r="D67" s="141"/>
      <c r="E67" s="141"/>
      <c r="F67" s="90"/>
      <c r="G67" s="90"/>
      <c r="H67" s="7"/>
      <c r="I67" s="7"/>
    </row>
    <row r="68" spans="1:12">
      <c r="A68" s="111"/>
      <c r="B68" s="111"/>
      <c r="C68" s="111"/>
      <c r="D68" s="141"/>
      <c r="E68" s="141"/>
      <c r="F68" s="90"/>
      <c r="G68" s="90"/>
      <c r="H68" s="7"/>
      <c r="I68" s="7"/>
    </row>
    <row r="69" spans="1:12">
      <c r="A69" s="111"/>
      <c r="B69" s="111"/>
      <c r="C69" s="111"/>
      <c r="D69" s="141"/>
      <c r="E69" s="141"/>
      <c r="F69" s="90"/>
      <c r="G69" s="90"/>
      <c r="H69" s="7"/>
      <c r="I69" s="7"/>
    </row>
    <row r="70" spans="1:12">
      <c r="A70" s="111"/>
      <c r="B70" s="111"/>
      <c r="C70" s="111"/>
      <c r="D70" s="141"/>
      <c r="E70" s="141"/>
      <c r="F70" s="90"/>
      <c r="G70" s="90"/>
      <c r="H70" s="7"/>
      <c r="I70" s="7"/>
    </row>
    <row r="71" spans="1:12">
      <c r="A71" s="111"/>
      <c r="B71" s="111"/>
      <c r="C71" s="111"/>
      <c r="D71" s="141"/>
      <c r="E71" s="141"/>
      <c r="F71" s="90"/>
      <c r="G71" s="90"/>
      <c r="H71" s="7"/>
      <c r="I71" s="7"/>
    </row>
    <row r="72" spans="1:12">
      <c r="A72" s="111"/>
      <c r="B72" s="111"/>
      <c r="C72" s="111"/>
      <c r="D72" s="141"/>
      <c r="E72" s="141"/>
      <c r="F72" s="90"/>
      <c r="G72" s="90"/>
      <c r="H72" s="7"/>
      <c r="I72" s="7"/>
    </row>
    <row r="73" spans="1:12">
      <c r="A73" s="111"/>
      <c r="B73" s="111"/>
      <c r="C73" s="111"/>
      <c r="D73" s="141"/>
      <c r="E73" s="141"/>
      <c r="F73" s="90"/>
      <c r="G73" s="90"/>
      <c r="H73" s="7"/>
      <c r="I73" s="7"/>
    </row>
    <row r="74" spans="1:12">
      <c r="A74" s="111"/>
      <c r="B74" s="111"/>
      <c r="C74" s="111"/>
      <c r="D74" s="141"/>
      <c r="E74" s="141"/>
      <c r="F74" s="90"/>
      <c r="G74" s="90"/>
      <c r="H74" s="7"/>
      <c r="I74" s="7"/>
    </row>
    <row r="75" spans="1:12">
      <c r="A75" s="111"/>
      <c r="B75" s="111"/>
      <c r="C75" s="111"/>
      <c r="D75" s="141"/>
      <c r="E75" s="141"/>
      <c r="F75" s="90"/>
      <c r="G75" s="90"/>
      <c r="H75" s="7"/>
      <c r="I75" s="7"/>
    </row>
    <row r="76" spans="1:12">
      <c r="A76" s="111"/>
      <c r="B76" s="111"/>
      <c r="C76" s="111"/>
      <c r="D76" s="141"/>
      <c r="E76" s="141"/>
      <c r="F76" s="90"/>
      <c r="G76" s="90"/>
      <c r="H76" s="7"/>
      <c r="I76" s="7"/>
    </row>
    <row r="77" spans="1:12" s="2" customFormat="1">
      <c r="A77" s="111"/>
      <c r="B77" s="111"/>
      <c r="C77" s="111"/>
      <c r="D77" s="141"/>
      <c r="E77" s="141"/>
      <c r="F77" s="90"/>
      <c r="G77" s="90"/>
      <c r="H77" s="7"/>
      <c r="I77" s="7"/>
      <c r="K77" s="3"/>
      <c r="L77" s="3"/>
    </row>
    <row r="78" spans="1:12" s="2" customFormat="1">
      <c r="A78" s="111"/>
      <c r="B78" s="111"/>
      <c r="C78" s="111"/>
      <c r="D78" s="141"/>
      <c r="E78" s="141"/>
      <c r="F78" s="90"/>
      <c r="G78" s="90"/>
      <c r="H78" s="7"/>
      <c r="I78" s="7"/>
      <c r="K78" s="3"/>
      <c r="L78" s="3"/>
    </row>
    <row r="79" spans="1:12" s="2" customFormat="1">
      <c r="A79" s="111"/>
      <c r="B79" s="111"/>
      <c r="C79" s="111"/>
      <c r="D79" s="141"/>
      <c r="E79" s="141"/>
      <c r="F79" s="90"/>
      <c r="G79" s="90"/>
      <c r="H79" s="7"/>
      <c r="I79" s="7"/>
      <c r="K79" s="3"/>
      <c r="L79" s="3"/>
    </row>
    <row r="80" spans="1:12" s="2" customFormat="1">
      <c r="A80" s="111"/>
      <c r="B80" s="111"/>
      <c r="C80" s="111"/>
      <c r="D80" s="141"/>
      <c r="E80" s="141"/>
      <c r="F80" s="90"/>
      <c r="G80" s="90"/>
      <c r="H80" s="7"/>
      <c r="I80" s="7"/>
      <c r="K80" s="3"/>
      <c r="L80" s="3"/>
    </row>
    <row r="81" spans="1:12" s="2" customFormat="1">
      <c r="A81" s="111"/>
      <c r="B81" s="111"/>
      <c r="C81" s="111"/>
      <c r="D81" s="141"/>
      <c r="E81" s="141"/>
      <c r="F81" s="90"/>
      <c r="G81" s="90"/>
      <c r="H81" s="7"/>
      <c r="I81" s="7"/>
      <c r="K81" s="3"/>
      <c r="L81" s="3"/>
    </row>
    <row r="82" spans="1:12" s="2" customFormat="1">
      <c r="A82" s="111"/>
      <c r="B82" s="111"/>
      <c r="C82" s="111"/>
      <c r="D82" s="141"/>
      <c r="E82" s="141"/>
      <c r="F82" s="90"/>
      <c r="G82" s="90"/>
      <c r="H82" s="7"/>
      <c r="I82" s="7"/>
      <c r="K82" s="3"/>
      <c r="L82" s="3"/>
    </row>
    <row r="83" spans="1:12" s="2" customFormat="1">
      <c r="A83" s="111"/>
      <c r="B83" s="111"/>
      <c r="C83" s="111"/>
      <c r="D83" s="141"/>
      <c r="E83" s="141"/>
      <c r="F83" s="90"/>
      <c r="G83" s="90"/>
      <c r="H83" s="7"/>
      <c r="I83" s="7"/>
      <c r="K83" s="3"/>
      <c r="L83" s="3"/>
    </row>
    <row r="84" spans="1:12" s="2" customFormat="1">
      <c r="A84" s="111"/>
      <c r="B84" s="111"/>
      <c r="C84" s="111"/>
      <c r="D84" s="141"/>
      <c r="E84" s="141"/>
      <c r="F84" s="90"/>
      <c r="G84" s="90"/>
      <c r="H84" s="7"/>
      <c r="I84" s="7"/>
      <c r="K84" s="3"/>
      <c r="L84" s="3"/>
    </row>
    <row r="85" spans="1:12" s="2" customFormat="1">
      <c r="A85" s="111"/>
      <c r="B85" s="111"/>
      <c r="C85" s="111"/>
      <c r="D85" s="141"/>
      <c r="E85" s="141"/>
      <c r="F85" s="90"/>
      <c r="G85" s="90"/>
      <c r="H85" s="7"/>
      <c r="I85" s="7"/>
      <c r="K85" s="3"/>
      <c r="L85" s="3"/>
    </row>
    <row r="86" spans="1:12" s="2" customFormat="1">
      <c r="A86" s="111"/>
      <c r="B86" s="111"/>
      <c r="C86" s="111"/>
      <c r="D86" s="141"/>
      <c r="E86" s="141"/>
      <c r="F86" s="90"/>
      <c r="G86" s="90"/>
      <c r="H86" s="7"/>
      <c r="I86" s="7"/>
      <c r="K86" s="3"/>
      <c r="L86" s="3"/>
    </row>
    <row r="87" spans="1:12" s="2" customFormat="1">
      <c r="A87" s="111"/>
      <c r="B87" s="111"/>
      <c r="C87" s="111"/>
      <c r="D87" s="141"/>
      <c r="E87" s="141"/>
      <c r="F87" s="90"/>
      <c r="G87" s="90"/>
      <c r="H87" s="7"/>
      <c r="I87" s="7"/>
      <c r="K87" s="3"/>
      <c r="L87" s="3"/>
    </row>
    <row r="88" spans="1:12" s="2" customFormat="1">
      <c r="A88" s="111"/>
      <c r="B88" s="111"/>
      <c r="C88" s="111"/>
      <c r="D88" s="141"/>
      <c r="E88" s="141"/>
      <c r="F88" s="90"/>
      <c r="G88" s="90"/>
      <c r="H88" s="7"/>
      <c r="I88" s="7"/>
      <c r="K88" s="3"/>
      <c r="L88" s="3"/>
    </row>
    <row r="89" spans="1:12">
      <c r="A89" s="111"/>
    </row>
  </sheetData>
  <mergeCells count="7">
    <mergeCell ref="C45:C46"/>
    <mergeCell ref="D45:D47"/>
    <mergeCell ref="A1:H1"/>
    <mergeCell ref="A2:H2"/>
    <mergeCell ref="E3:G3"/>
    <mergeCell ref="B21:B23"/>
    <mergeCell ref="D29:D33"/>
  </mergeCells>
  <pageMargins left="0.51" right="0.23622047244094491" top="0.32" bottom="0.31496062992125984" header="0.31496062992125984" footer="0.31496062992125984"/>
  <pageSetup paperSize="9" scale="74" orientation="landscape" horizontalDpi="4294967293" verticalDpi="300" r:id="rId1"/>
  <rowBreaks count="3" manualBreakCount="3">
    <brk id="26" max="7" man="1"/>
    <brk id="38" max="7" man="1"/>
    <brk id="6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69"/>
  <sheetViews>
    <sheetView view="pageBreakPreview" zoomScale="80" zoomScaleNormal="80" zoomScaleSheetLayoutView="80" workbookViewId="0">
      <selection sqref="A1:H2"/>
    </sheetView>
  </sheetViews>
  <sheetFormatPr defaultRowHeight="21"/>
  <cols>
    <col min="1" max="1" width="5.42578125" style="108" customWidth="1"/>
    <col min="2" max="2" width="35.85546875" style="108" customWidth="1"/>
    <col min="3" max="3" width="34" style="108" customWidth="1"/>
    <col min="4" max="4" width="31.7109375" style="142" customWidth="1"/>
    <col min="5" max="5" width="16.42578125" style="167" customWidth="1"/>
    <col min="6" max="6" width="16.7109375" style="143" customWidth="1"/>
    <col min="7" max="7" width="16.7109375" style="167" customWidth="1"/>
    <col min="8" max="8" width="28.140625" style="144" customWidth="1"/>
    <col min="9" max="9" width="28.42578125" style="144" customWidth="1"/>
    <col min="10" max="10" width="16.85546875" style="2" customWidth="1"/>
    <col min="11" max="12" width="16.85546875" style="3" customWidth="1"/>
    <col min="13" max="13" width="16.85546875" style="108" customWidth="1"/>
    <col min="14" max="16384" width="9.140625" style="108"/>
  </cols>
  <sheetData>
    <row r="1" spans="1:10" s="3" customFormat="1">
      <c r="A1" s="301" t="s">
        <v>144</v>
      </c>
      <c r="B1" s="301"/>
      <c r="C1" s="301"/>
      <c r="D1" s="301"/>
      <c r="E1" s="301"/>
      <c r="F1" s="301"/>
      <c r="G1" s="301"/>
      <c r="H1" s="301"/>
      <c r="I1" s="1"/>
      <c r="J1" s="2"/>
    </row>
    <row r="2" spans="1:10" s="3" customFormat="1">
      <c r="A2" s="301" t="s">
        <v>320</v>
      </c>
      <c r="B2" s="301"/>
      <c r="C2" s="301"/>
      <c r="D2" s="301"/>
      <c r="E2" s="301"/>
      <c r="F2" s="301"/>
      <c r="G2" s="301"/>
      <c r="H2" s="301"/>
      <c r="I2" s="1"/>
      <c r="J2" s="2"/>
    </row>
    <row r="3" spans="1:10" s="3" customFormat="1" ht="24.75" customHeight="1">
      <c r="A3" s="4" t="s">
        <v>1</v>
      </c>
      <c r="B3" s="5" t="s">
        <v>2</v>
      </c>
      <c r="C3" s="5" t="s">
        <v>3</v>
      </c>
      <c r="D3" s="6" t="s">
        <v>4</v>
      </c>
      <c r="E3" s="308" t="s">
        <v>5</v>
      </c>
      <c r="F3" s="308"/>
      <c r="G3" s="308"/>
      <c r="H3" s="4" t="s">
        <v>6</v>
      </c>
      <c r="I3" s="7"/>
      <c r="J3" s="2"/>
    </row>
    <row r="4" spans="1:10" s="3" customFormat="1">
      <c r="A4" s="8" t="s">
        <v>7</v>
      </c>
      <c r="B4" s="9"/>
      <c r="C4" s="9"/>
      <c r="D4" s="10" t="s">
        <v>8</v>
      </c>
      <c r="E4" s="11" t="s">
        <v>9</v>
      </c>
      <c r="F4" s="11" t="s">
        <v>10</v>
      </c>
      <c r="G4" s="11" t="s">
        <v>11</v>
      </c>
      <c r="H4" s="9"/>
      <c r="I4" s="7"/>
      <c r="J4" s="2"/>
    </row>
    <row r="5" spans="1:10" s="3" customFormat="1" ht="66" customHeight="1">
      <c r="A5" s="12">
        <v>1</v>
      </c>
      <c r="B5" s="13" t="s">
        <v>12</v>
      </c>
      <c r="C5" s="13"/>
      <c r="D5" s="14"/>
      <c r="E5" s="152"/>
      <c r="F5" s="15"/>
      <c r="G5" s="152"/>
      <c r="H5" s="16" t="s">
        <v>13</v>
      </c>
      <c r="I5" s="17"/>
      <c r="J5" s="2"/>
    </row>
    <row r="6" spans="1:10" s="3" customFormat="1" ht="20.25" customHeight="1">
      <c r="A6" s="18"/>
      <c r="B6" s="299" t="s">
        <v>105</v>
      </c>
      <c r="C6" s="33"/>
      <c r="D6" s="34"/>
      <c r="E6" s="153">
        <v>10528800</v>
      </c>
      <c r="F6" s="37"/>
      <c r="G6" s="153"/>
      <c r="H6" s="22"/>
      <c r="I6" s="23"/>
      <c r="J6" s="2"/>
    </row>
    <row r="7" spans="1:10" s="3" customFormat="1" ht="20.25" customHeight="1">
      <c r="A7" s="18"/>
      <c r="B7" s="299"/>
      <c r="C7" s="32"/>
      <c r="D7" s="36"/>
      <c r="E7" s="153"/>
      <c r="F7" s="37"/>
      <c r="G7" s="153"/>
      <c r="H7" s="22"/>
      <c r="I7" s="23"/>
      <c r="J7" s="2"/>
    </row>
    <row r="8" spans="1:10" s="3" customFormat="1" ht="20.25" customHeight="1">
      <c r="A8" s="18"/>
      <c r="B8" s="299"/>
      <c r="C8" s="32"/>
      <c r="D8" s="34"/>
      <c r="E8" s="154"/>
      <c r="F8" s="38"/>
      <c r="G8" s="154"/>
      <c r="H8" s="22"/>
      <c r="I8" s="23"/>
      <c r="J8" s="2"/>
    </row>
    <row r="9" spans="1:10" s="3" customFormat="1" ht="46.5" customHeight="1">
      <c r="A9" s="18"/>
      <c r="B9" s="299"/>
      <c r="C9" s="33" t="s">
        <v>13</v>
      </c>
      <c r="D9" s="39"/>
      <c r="E9" s="155"/>
      <c r="F9" s="40"/>
      <c r="G9" s="155"/>
      <c r="H9" s="22"/>
      <c r="I9" s="23"/>
      <c r="J9" s="2"/>
    </row>
    <row r="10" spans="1:10" s="3" customFormat="1" ht="42" customHeight="1">
      <c r="A10" s="18"/>
      <c r="B10" s="299" t="s">
        <v>110</v>
      </c>
      <c r="C10" s="178" t="s">
        <v>27</v>
      </c>
      <c r="D10" s="39" t="s">
        <v>125</v>
      </c>
      <c r="E10" s="153">
        <f>E11+E13+E14+E15+E16+E17</f>
        <v>4159500</v>
      </c>
      <c r="F10" s="37"/>
      <c r="G10" s="153">
        <f>E10-F10</f>
        <v>4159500</v>
      </c>
      <c r="H10" s="22" t="s">
        <v>28</v>
      </c>
      <c r="I10" s="23"/>
      <c r="J10" s="2"/>
    </row>
    <row r="11" spans="1:10" s="42" customFormat="1" ht="42.75" customHeight="1">
      <c r="A11" s="18"/>
      <c r="B11" s="299"/>
      <c r="C11" s="33" t="s">
        <v>29</v>
      </c>
      <c r="D11" s="39"/>
      <c r="E11" s="156">
        <v>205800</v>
      </c>
      <c r="F11" s="41"/>
      <c r="G11" s="153">
        <f t="shared" ref="G11:G17" si="0">E11-F11</f>
        <v>205800</v>
      </c>
      <c r="H11" s="22"/>
      <c r="I11" s="23"/>
      <c r="J11" s="2"/>
    </row>
    <row r="12" spans="1:10" s="42" customFormat="1" ht="43.5" customHeight="1">
      <c r="A12" s="18"/>
      <c r="B12" s="33"/>
      <c r="C12" s="33" t="s">
        <v>30</v>
      </c>
      <c r="D12" s="39"/>
      <c r="E12" s="156"/>
      <c r="F12" s="41"/>
      <c r="G12" s="153"/>
      <c r="H12" s="22"/>
      <c r="I12" s="23"/>
      <c r="J12" s="2"/>
    </row>
    <row r="13" spans="1:10" s="3" customFormat="1" ht="42.75" customHeight="1">
      <c r="A13" s="18"/>
      <c r="B13" s="33"/>
      <c r="C13" s="33" t="s">
        <v>31</v>
      </c>
      <c r="D13" s="39"/>
      <c r="E13" s="156">
        <v>18500</v>
      </c>
      <c r="F13" s="41"/>
      <c r="G13" s="153">
        <f t="shared" si="0"/>
        <v>18500</v>
      </c>
      <c r="H13" s="22"/>
      <c r="I13" s="23"/>
      <c r="J13" s="2"/>
    </row>
    <row r="14" spans="1:10" s="3" customFormat="1" ht="59.25" customHeight="1">
      <c r="A14" s="18"/>
      <c r="B14" s="33"/>
      <c r="C14" s="33" t="s">
        <v>32</v>
      </c>
      <c r="D14" s="39"/>
      <c r="E14" s="156">
        <v>151000</v>
      </c>
      <c r="F14" s="41"/>
      <c r="G14" s="153">
        <f t="shared" si="0"/>
        <v>151000</v>
      </c>
      <c r="H14" s="22"/>
      <c r="I14" s="23"/>
      <c r="J14" s="2"/>
    </row>
    <row r="15" spans="1:10" s="3" customFormat="1" ht="23.25" customHeight="1">
      <c r="A15" s="18"/>
      <c r="B15" s="33"/>
      <c r="C15" s="33" t="s">
        <v>33</v>
      </c>
      <c r="D15" s="39"/>
      <c r="E15" s="156">
        <v>426800</v>
      </c>
      <c r="F15" s="41"/>
      <c r="G15" s="153">
        <f t="shared" si="0"/>
        <v>426800</v>
      </c>
      <c r="H15" s="22"/>
      <c r="I15" s="23"/>
      <c r="J15" s="2"/>
    </row>
    <row r="16" spans="1:10" s="42" customFormat="1" ht="21" customHeight="1">
      <c r="A16" s="18"/>
      <c r="B16" s="33"/>
      <c r="C16" s="33" t="s">
        <v>34</v>
      </c>
      <c r="D16" s="39"/>
      <c r="E16" s="156">
        <v>2775000</v>
      </c>
      <c r="F16" s="41"/>
      <c r="G16" s="153">
        <f t="shared" si="0"/>
        <v>2775000</v>
      </c>
      <c r="H16" s="22"/>
      <c r="I16" s="23"/>
      <c r="J16" s="2"/>
    </row>
    <row r="17" spans="1:12" s="42" customFormat="1" ht="71.25" customHeight="1">
      <c r="A17" s="27"/>
      <c r="B17" s="43"/>
      <c r="C17" s="43" t="s">
        <v>35</v>
      </c>
      <c r="D17" s="44"/>
      <c r="E17" s="157">
        <v>582400</v>
      </c>
      <c r="F17" s="45"/>
      <c r="G17" s="296">
        <f t="shared" si="0"/>
        <v>582400</v>
      </c>
      <c r="H17" s="31"/>
      <c r="I17" s="23" t="e">
        <f>10528000-F7-#REF!</f>
        <v>#REF!</v>
      </c>
      <c r="J17" s="2"/>
    </row>
    <row r="18" spans="1:12" s="3" customFormat="1" ht="24.75" customHeight="1">
      <c r="A18" s="4" t="s">
        <v>1</v>
      </c>
      <c r="B18" s="5" t="s">
        <v>2</v>
      </c>
      <c r="C18" s="5" t="s">
        <v>3</v>
      </c>
      <c r="D18" s="6" t="s">
        <v>4</v>
      </c>
      <c r="E18" s="308" t="s">
        <v>5</v>
      </c>
      <c r="F18" s="308"/>
      <c r="G18" s="308"/>
      <c r="H18" s="4" t="s">
        <v>6</v>
      </c>
      <c r="I18" s="7"/>
      <c r="J18" s="2"/>
    </row>
    <row r="19" spans="1:12" s="3" customFormat="1">
      <c r="A19" s="8" t="s">
        <v>7</v>
      </c>
      <c r="B19" s="9"/>
      <c r="C19" s="9"/>
      <c r="D19" s="10" t="s">
        <v>8</v>
      </c>
      <c r="E19" s="11" t="s">
        <v>9</v>
      </c>
      <c r="F19" s="11" t="s">
        <v>10</v>
      </c>
      <c r="G19" s="11" t="s">
        <v>11</v>
      </c>
      <c r="H19" s="9"/>
      <c r="I19" s="7"/>
      <c r="J19" s="2"/>
    </row>
    <row r="20" spans="1:12" s="3" customFormat="1" ht="42" customHeight="1">
      <c r="A20" s="67"/>
      <c r="B20" s="63" t="s">
        <v>107</v>
      </c>
      <c r="C20" s="170"/>
      <c r="D20" s="171"/>
      <c r="E20" s="172"/>
      <c r="F20" s="172"/>
      <c r="G20" s="173"/>
      <c r="H20" s="174"/>
      <c r="I20" s="23"/>
      <c r="J20" s="2"/>
    </row>
    <row r="21" spans="1:12" s="3" customFormat="1" ht="61.5" customHeight="1">
      <c r="A21" s="18"/>
      <c r="B21" s="49" t="s">
        <v>108</v>
      </c>
      <c r="C21" s="60" t="s">
        <v>50</v>
      </c>
      <c r="D21" s="305" t="s">
        <v>145</v>
      </c>
      <c r="E21" s="169">
        <v>3550000</v>
      </c>
      <c r="F21" s="145"/>
      <c r="G21" s="156">
        <f t="shared" ref="G21" si="1">E21-F21</f>
        <v>3550000</v>
      </c>
      <c r="H21" s="22" t="s">
        <v>51</v>
      </c>
      <c r="I21" s="23"/>
      <c r="J21" s="2"/>
    </row>
    <row r="22" spans="1:12" s="3" customFormat="1" ht="60" customHeight="1">
      <c r="A22" s="18"/>
      <c r="B22" s="60"/>
      <c r="C22" s="60" t="s">
        <v>52</v>
      </c>
      <c r="D22" s="306"/>
      <c r="E22" s="158"/>
      <c r="F22" s="61"/>
      <c r="G22" s="158"/>
      <c r="H22" s="22"/>
      <c r="I22" s="23"/>
      <c r="J22" s="2"/>
    </row>
    <row r="23" spans="1:12" s="3" customFormat="1" ht="60.75" customHeight="1">
      <c r="A23" s="18"/>
      <c r="B23" s="60"/>
      <c r="C23" s="60" t="s">
        <v>53</v>
      </c>
      <c r="D23" s="22"/>
      <c r="E23" s="158"/>
      <c r="F23" s="61"/>
      <c r="G23" s="158"/>
      <c r="H23" s="22"/>
      <c r="I23" s="23"/>
      <c r="J23" s="2"/>
    </row>
    <row r="24" spans="1:12" s="3" customFormat="1" ht="64.5" customHeight="1">
      <c r="A24" s="18"/>
      <c r="B24" s="60"/>
      <c r="C24" s="60" t="s">
        <v>54</v>
      </c>
      <c r="D24" s="22"/>
      <c r="E24" s="158"/>
      <c r="F24" s="61"/>
      <c r="G24" s="158"/>
      <c r="H24" s="22"/>
      <c r="I24" s="23"/>
      <c r="J24" s="2"/>
    </row>
    <row r="25" spans="1:12" s="3" customFormat="1" ht="65.25" customHeight="1">
      <c r="A25" s="18"/>
      <c r="B25" s="55"/>
      <c r="C25" s="55" t="s">
        <v>55</v>
      </c>
      <c r="D25" s="31"/>
      <c r="E25" s="159"/>
      <c r="F25" s="62"/>
      <c r="G25" s="159"/>
      <c r="H25" s="31"/>
      <c r="I25" s="23"/>
      <c r="J25" s="2"/>
    </row>
    <row r="26" spans="1:12" s="3" customFormat="1" ht="147.75" customHeight="1">
      <c r="A26" s="18"/>
      <c r="B26" s="63" t="s">
        <v>109</v>
      </c>
      <c r="C26" s="64" t="s">
        <v>147</v>
      </c>
      <c r="D26" s="39" t="s">
        <v>125</v>
      </c>
      <c r="E26" s="160">
        <v>2955000</v>
      </c>
      <c r="F26" s="66"/>
      <c r="G26" s="160">
        <f>E26-F26</f>
        <v>2955000</v>
      </c>
      <c r="H26" s="22" t="s">
        <v>57</v>
      </c>
      <c r="I26" s="23"/>
      <c r="J26" s="2"/>
    </row>
    <row r="27" spans="1:12" s="88" customFormat="1">
      <c r="A27" s="83"/>
      <c r="B27" s="83" t="s">
        <v>113</v>
      </c>
      <c r="C27" s="83"/>
      <c r="D27" s="84"/>
      <c r="E27" s="161">
        <f>E26+E21+E10</f>
        <v>10664500</v>
      </c>
      <c r="F27" s="85"/>
      <c r="G27" s="161"/>
      <c r="H27" s="83"/>
      <c r="I27" s="86"/>
      <c r="J27" s="24"/>
      <c r="K27" s="87"/>
      <c r="L27" s="87"/>
    </row>
    <row r="28" spans="1:12" s="88" customFormat="1" ht="42">
      <c r="A28" s="91">
        <v>2</v>
      </c>
      <c r="B28" s="92" t="s">
        <v>75</v>
      </c>
      <c r="C28" s="93"/>
      <c r="D28" s="94"/>
      <c r="E28" s="162">
        <f>SUM(E29)</f>
        <v>12499994</v>
      </c>
      <c r="F28" s="95"/>
      <c r="G28" s="162"/>
      <c r="H28" s="96"/>
      <c r="I28" s="86"/>
      <c r="J28" s="24"/>
      <c r="K28" s="87"/>
      <c r="L28" s="87"/>
    </row>
    <row r="29" spans="1:12" s="111" customFormat="1" ht="104.25" customHeight="1">
      <c r="A29" s="18"/>
      <c r="B29" s="68" t="s">
        <v>111</v>
      </c>
      <c r="C29" s="118" t="s">
        <v>146</v>
      </c>
      <c r="D29" s="70" t="s">
        <v>129</v>
      </c>
      <c r="E29" s="163">
        <v>12499994</v>
      </c>
      <c r="F29" s="119"/>
      <c r="G29" s="163">
        <f t="shared" ref="G29" si="2">E29-F29</f>
        <v>12499994</v>
      </c>
      <c r="H29" s="120" t="s">
        <v>85</v>
      </c>
      <c r="I29" s="117"/>
      <c r="J29" s="2"/>
      <c r="K29" s="42"/>
      <c r="L29" s="42"/>
    </row>
    <row r="30" spans="1:12" s="88" customFormat="1">
      <c r="A30" s="83"/>
      <c r="B30" s="83" t="s">
        <v>77</v>
      </c>
      <c r="C30" s="83"/>
      <c r="D30" s="84"/>
      <c r="E30" s="161">
        <f>E29</f>
        <v>12499994</v>
      </c>
      <c r="F30" s="85"/>
      <c r="G30" s="161"/>
      <c r="H30" s="83"/>
      <c r="I30" s="86"/>
      <c r="J30" s="24"/>
      <c r="K30" s="87"/>
      <c r="L30" s="87"/>
    </row>
    <row r="31" spans="1:12" s="88" customFormat="1" ht="20.25" customHeight="1">
      <c r="A31" s="83"/>
      <c r="B31" s="124" t="s">
        <v>112</v>
      </c>
      <c r="C31" s="124"/>
      <c r="D31" s="123"/>
      <c r="E31" s="164">
        <f>E30+E27</f>
        <v>23164494</v>
      </c>
      <c r="F31" s="85"/>
      <c r="G31" s="164">
        <f>E31-F31</f>
        <v>23164494</v>
      </c>
      <c r="H31" s="83"/>
      <c r="I31" s="86"/>
      <c r="J31" s="24"/>
      <c r="K31" s="87"/>
      <c r="L31" s="87"/>
    </row>
    <row r="32" spans="1:12" s="139" customFormat="1">
      <c r="A32" s="134"/>
      <c r="B32" s="134"/>
      <c r="C32" s="134"/>
      <c r="D32" s="135"/>
      <c r="E32" s="165"/>
      <c r="F32" s="136"/>
      <c r="G32" s="165"/>
      <c r="H32" s="134"/>
      <c r="I32" s="134"/>
      <c r="J32" s="137"/>
      <c r="K32" s="138"/>
      <c r="L32" s="138"/>
    </row>
    <row r="33" spans="1:12" s="3" customFormat="1">
      <c r="A33" s="301" t="s">
        <v>305</v>
      </c>
      <c r="B33" s="301"/>
      <c r="C33" s="301"/>
      <c r="D33" s="301"/>
      <c r="E33" s="301"/>
      <c r="F33" s="301"/>
      <c r="G33" s="301"/>
      <c r="H33" s="301"/>
      <c r="I33" s="288"/>
      <c r="J33" s="2"/>
    </row>
    <row r="34" spans="1:12" s="3" customFormat="1">
      <c r="A34" s="301" t="s">
        <v>320</v>
      </c>
      <c r="B34" s="301"/>
      <c r="C34" s="301"/>
      <c r="D34" s="301"/>
      <c r="E34" s="301"/>
      <c r="F34" s="301"/>
      <c r="G34" s="301"/>
      <c r="H34" s="301"/>
      <c r="I34" s="288"/>
      <c r="J34" s="2"/>
    </row>
    <row r="35" spans="1:12" s="3" customFormat="1" ht="24.75" customHeight="1">
      <c r="A35" s="265" t="s">
        <v>1</v>
      </c>
      <c r="B35" s="266" t="s">
        <v>2</v>
      </c>
      <c r="C35" s="266" t="s">
        <v>3</v>
      </c>
      <c r="D35" s="267" t="s">
        <v>4</v>
      </c>
      <c r="E35" s="302" t="s">
        <v>5</v>
      </c>
      <c r="F35" s="302"/>
      <c r="G35" s="302"/>
      <c r="H35" s="272" t="s">
        <v>6</v>
      </c>
      <c r="I35" s="7"/>
      <c r="J35" s="2"/>
    </row>
    <row r="36" spans="1:12" s="3" customFormat="1">
      <c r="A36" s="268" t="s">
        <v>7</v>
      </c>
      <c r="B36" s="269"/>
      <c r="C36" s="269"/>
      <c r="D36" s="270" t="s">
        <v>286</v>
      </c>
      <c r="E36" s="271" t="s">
        <v>9</v>
      </c>
      <c r="F36" s="271" t="s">
        <v>10</v>
      </c>
      <c r="G36" s="271" t="s">
        <v>11</v>
      </c>
      <c r="H36" s="273"/>
      <c r="I36" s="7"/>
      <c r="J36" s="2"/>
    </row>
    <row r="37" spans="1:12" s="42" customFormat="1" ht="66.75" customHeight="1">
      <c r="A37" s="18"/>
      <c r="B37" s="150" t="s">
        <v>315</v>
      </c>
      <c r="C37" s="150" t="s">
        <v>275</v>
      </c>
      <c r="D37" s="289" t="s">
        <v>288</v>
      </c>
      <c r="E37" s="73">
        <v>945800</v>
      </c>
      <c r="F37" s="73"/>
      <c r="G37" s="256">
        <f>E37-F37</f>
        <v>945800</v>
      </c>
      <c r="H37" s="58" t="s">
        <v>274</v>
      </c>
      <c r="I37" s="23"/>
      <c r="J37" s="2"/>
    </row>
    <row r="38" spans="1:12" s="42" customFormat="1" ht="88.5" customHeight="1">
      <c r="A38" s="18"/>
      <c r="B38" s="33"/>
      <c r="C38" s="33" t="s">
        <v>276</v>
      </c>
      <c r="D38" s="286" t="s">
        <v>295</v>
      </c>
      <c r="E38" s="41"/>
      <c r="F38" s="41"/>
      <c r="G38" s="254"/>
      <c r="H38" s="22" t="s">
        <v>281</v>
      </c>
      <c r="I38" s="23"/>
      <c r="J38" s="2"/>
    </row>
    <row r="39" spans="1:12" s="42" customFormat="1" ht="42" customHeight="1">
      <c r="A39" s="18"/>
      <c r="B39" s="33"/>
      <c r="C39" s="33" t="s">
        <v>277</v>
      </c>
      <c r="D39" s="304" t="s">
        <v>293</v>
      </c>
      <c r="E39" s="41"/>
      <c r="F39" s="41"/>
      <c r="G39" s="254"/>
      <c r="H39" s="22"/>
      <c r="I39" s="23"/>
      <c r="J39" s="2"/>
    </row>
    <row r="40" spans="1:12" s="42" customFormat="1" ht="40.5" customHeight="1">
      <c r="A40" s="18"/>
      <c r="B40" s="33"/>
      <c r="C40" s="33" t="s">
        <v>278</v>
      </c>
      <c r="D40" s="304"/>
      <c r="E40" s="41"/>
      <c r="F40" s="41"/>
      <c r="G40" s="254"/>
      <c r="H40" s="22"/>
      <c r="I40" s="23"/>
      <c r="J40" s="2"/>
    </row>
    <row r="41" spans="1:12" s="42" customFormat="1" ht="83.25" customHeight="1">
      <c r="A41" s="18"/>
      <c r="B41" s="33"/>
      <c r="C41" s="33" t="s">
        <v>279</v>
      </c>
      <c r="D41" s="286"/>
      <c r="E41" s="41"/>
      <c r="F41" s="41"/>
      <c r="G41" s="254"/>
      <c r="H41" s="22"/>
      <c r="I41" s="23"/>
      <c r="J41" s="2"/>
    </row>
    <row r="42" spans="1:12" s="42" customFormat="1" ht="21.75" customHeight="1">
      <c r="A42" s="27"/>
      <c r="B42" s="43"/>
      <c r="C42" s="43" t="s">
        <v>280</v>
      </c>
      <c r="D42" s="44"/>
      <c r="E42" s="45"/>
      <c r="F42" s="45"/>
      <c r="G42" s="260"/>
      <c r="H42" s="31"/>
      <c r="I42" s="23"/>
      <c r="J42" s="2"/>
    </row>
    <row r="43" spans="1:12" s="111" customFormat="1" ht="24.75" customHeight="1">
      <c r="A43" s="67"/>
      <c r="B43" s="124" t="s">
        <v>77</v>
      </c>
      <c r="C43" s="67"/>
      <c r="D43" s="292"/>
      <c r="E43" s="293">
        <f>E37</f>
        <v>945800</v>
      </c>
      <c r="F43" s="294"/>
      <c r="G43" s="295"/>
      <c r="H43" s="124"/>
      <c r="I43" s="7"/>
      <c r="J43" s="2"/>
      <c r="K43" s="42"/>
      <c r="L43" s="42"/>
    </row>
    <row r="44" spans="1:12" s="111" customFormat="1">
      <c r="D44" s="141"/>
      <c r="E44" s="166"/>
      <c r="F44" s="90"/>
      <c r="G44" s="168"/>
      <c r="H44" s="7"/>
      <c r="I44" s="7"/>
      <c r="J44" s="2"/>
      <c r="K44" s="42"/>
      <c r="L44" s="42"/>
    </row>
    <row r="45" spans="1:12">
      <c r="A45" s="111"/>
      <c r="B45" s="111"/>
      <c r="C45" s="111"/>
      <c r="D45" s="141"/>
      <c r="E45" s="166"/>
      <c r="F45" s="90"/>
      <c r="G45" s="168"/>
      <c r="H45" s="7"/>
      <c r="I45" s="7"/>
    </row>
    <row r="46" spans="1:12">
      <c r="A46" s="111"/>
      <c r="B46" s="111"/>
      <c r="C46" s="111"/>
      <c r="D46" s="141"/>
      <c r="E46" s="166"/>
      <c r="F46" s="90"/>
      <c r="G46" s="168"/>
      <c r="H46" s="7"/>
      <c r="I46" s="7"/>
    </row>
    <row r="47" spans="1:12">
      <c r="A47" s="111"/>
      <c r="B47" s="111"/>
      <c r="C47" s="111"/>
      <c r="D47" s="141"/>
      <c r="E47" s="166"/>
      <c r="F47" s="90"/>
      <c r="G47" s="168"/>
      <c r="H47" s="7"/>
      <c r="I47" s="7"/>
    </row>
    <row r="48" spans="1:12">
      <c r="A48" s="111"/>
      <c r="B48" s="111"/>
      <c r="C48" s="111"/>
      <c r="D48" s="141"/>
      <c r="E48" s="166"/>
      <c r="F48" s="90"/>
      <c r="G48" s="168"/>
      <c r="H48" s="7"/>
      <c r="I48" s="7"/>
    </row>
    <row r="49" spans="1:12">
      <c r="A49" s="111"/>
      <c r="B49" s="111"/>
      <c r="C49" s="111"/>
      <c r="D49" s="141"/>
      <c r="E49" s="166"/>
      <c r="F49" s="90"/>
      <c r="G49" s="168"/>
      <c r="H49" s="7"/>
      <c r="I49" s="7"/>
    </row>
    <row r="50" spans="1:12">
      <c r="A50" s="111"/>
      <c r="B50" s="111"/>
      <c r="C50" s="111"/>
      <c r="D50" s="141"/>
      <c r="E50" s="166"/>
      <c r="F50" s="90"/>
      <c r="G50" s="168"/>
      <c r="H50" s="7"/>
      <c r="I50" s="7"/>
    </row>
    <row r="51" spans="1:12">
      <c r="A51" s="111"/>
      <c r="B51" s="111"/>
      <c r="C51" s="111"/>
      <c r="D51" s="141"/>
      <c r="E51" s="166"/>
      <c r="F51" s="90"/>
      <c r="G51" s="168"/>
      <c r="H51" s="7"/>
      <c r="I51" s="7"/>
    </row>
    <row r="52" spans="1:12">
      <c r="A52" s="111"/>
      <c r="B52" s="111"/>
      <c r="C52" s="111"/>
      <c r="D52" s="141"/>
      <c r="E52" s="166"/>
      <c r="F52" s="90"/>
      <c r="G52" s="168"/>
      <c r="H52" s="7"/>
      <c r="I52" s="7"/>
    </row>
    <row r="53" spans="1:12">
      <c r="A53" s="111"/>
      <c r="B53" s="111"/>
      <c r="C53" s="111"/>
      <c r="D53" s="141"/>
      <c r="E53" s="166"/>
      <c r="F53" s="90"/>
      <c r="G53" s="168"/>
      <c r="H53" s="7"/>
      <c r="I53" s="7"/>
    </row>
    <row r="54" spans="1:12">
      <c r="A54" s="111"/>
      <c r="B54" s="111"/>
      <c r="C54" s="111"/>
      <c r="D54" s="141"/>
      <c r="E54" s="166"/>
      <c r="F54" s="90"/>
      <c r="G54" s="168"/>
      <c r="H54" s="7"/>
      <c r="I54" s="7"/>
    </row>
    <row r="55" spans="1:12">
      <c r="A55" s="111"/>
      <c r="B55" s="111"/>
      <c r="C55" s="111"/>
      <c r="D55" s="141"/>
      <c r="E55" s="166"/>
      <c r="F55" s="90"/>
      <c r="G55" s="168"/>
      <c r="H55" s="7"/>
      <c r="I55" s="7"/>
    </row>
    <row r="56" spans="1:12">
      <c r="A56" s="111"/>
      <c r="B56" s="111"/>
      <c r="C56" s="111"/>
      <c r="D56" s="141"/>
      <c r="E56" s="166"/>
      <c r="F56" s="90"/>
      <c r="G56" s="168"/>
      <c r="H56" s="7"/>
      <c r="I56" s="7"/>
    </row>
    <row r="57" spans="1:12" s="2" customFormat="1">
      <c r="A57" s="111"/>
      <c r="B57" s="111"/>
      <c r="C57" s="111"/>
      <c r="D57" s="141"/>
      <c r="E57" s="166"/>
      <c r="F57" s="90"/>
      <c r="G57" s="168"/>
      <c r="H57" s="7"/>
      <c r="I57" s="7"/>
      <c r="K57" s="3"/>
      <c r="L57" s="3"/>
    </row>
    <row r="58" spans="1:12" s="2" customFormat="1">
      <c r="A58" s="111"/>
      <c r="B58" s="111"/>
      <c r="C58" s="111"/>
      <c r="D58" s="141"/>
      <c r="E58" s="166"/>
      <c r="F58" s="90"/>
      <c r="G58" s="168"/>
      <c r="H58" s="7"/>
      <c r="I58" s="7"/>
      <c r="K58" s="3"/>
      <c r="L58" s="3"/>
    </row>
    <row r="59" spans="1:12" s="2" customFormat="1">
      <c r="A59" s="111"/>
      <c r="B59" s="111"/>
      <c r="C59" s="111"/>
      <c r="D59" s="141"/>
      <c r="E59" s="166"/>
      <c r="F59" s="90"/>
      <c r="G59" s="168"/>
      <c r="H59" s="7"/>
      <c r="I59" s="7"/>
      <c r="K59" s="3"/>
      <c r="L59" s="3"/>
    </row>
    <row r="60" spans="1:12" s="2" customFormat="1">
      <c r="A60" s="111"/>
      <c r="B60" s="111"/>
      <c r="C60" s="111"/>
      <c r="D60" s="141"/>
      <c r="E60" s="166"/>
      <c r="F60" s="90"/>
      <c r="G60" s="168"/>
      <c r="H60" s="7"/>
      <c r="I60" s="7"/>
      <c r="K60" s="3"/>
      <c r="L60" s="3"/>
    </row>
    <row r="61" spans="1:12" s="2" customFormat="1">
      <c r="A61" s="111"/>
      <c r="B61" s="111"/>
      <c r="C61" s="111"/>
      <c r="D61" s="141"/>
      <c r="E61" s="166"/>
      <c r="F61" s="90"/>
      <c r="G61" s="168"/>
      <c r="H61" s="7"/>
      <c r="I61" s="7"/>
      <c r="K61" s="3"/>
      <c r="L61" s="3"/>
    </row>
    <row r="62" spans="1:12" s="2" customFormat="1">
      <c r="A62" s="111"/>
      <c r="B62" s="111"/>
      <c r="C62" s="111"/>
      <c r="D62" s="141"/>
      <c r="E62" s="166"/>
      <c r="F62" s="90"/>
      <c r="G62" s="168"/>
      <c r="H62" s="7"/>
      <c r="I62" s="7"/>
      <c r="K62" s="3"/>
      <c r="L62" s="3"/>
    </row>
    <row r="63" spans="1:12" s="2" customFormat="1">
      <c r="A63" s="111"/>
      <c r="B63" s="111"/>
      <c r="C63" s="111"/>
      <c r="D63" s="141"/>
      <c r="E63" s="166"/>
      <c r="F63" s="90"/>
      <c r="G63" s="168"/>
      <c r="H63" s="7"/>
      <c r="I63" s="7"/>
      <c r="K63" s="3"/>
      <c r="L63" s="3"/>
    </row>
    <row r="64" spans="1:12" s="2" customFormat="1">
      <c r="A64" s="111"/>
      <c r="B64" s="111"/>
      <c r="C64" s="111"/>
      <c r="D64" s="141"/>
      <c r="E64" s="166"/>
      <c r="F64" s="90"/>
      <c r="G64" s="168"/>
      <c r="H64" s="7"/>
      <c r="I64" s="7"/>
      <c r="K64" s="3"/>
      <c r="L64" s="3"/>
    </row>
    <row r="65" spans="1:12" s="2" customFormat="1">
      <c r="A65" s="111"/>
      <c r="B65" s="111"/>
      <c r="C65" s="111"/>
      <c r="D65" s="141"/>
      <c r="E65" s="166"/>
      <c r="F65" s="90"/>
      <c r="G65" s="168"/>
      <c r="H65" s="7"/>
      <c r="I65" s="7"/>
      <c r="K65" s="3"/>
      <c r="L65" s="3"/>
    </row>
    <row r="66" spans="1:12" s="2" customFormat="1">
      <c r="A66" s="111"/>
      <c r="B66" s="111"/>
      <c r="C66" s="111"/>
      <c r="D66" s="141"/>
      <c r="E66" s="166"/>
      <c r="F66" s="90"/>
      <c r="G66" s="168"/>
      <c r="H66" s="7"/>
      <c r="I66" s="7"/>
      <c r="K66" s="3"/>
      <c r="L66" s="3"/>
    </row>
    <row r="67" spans="1:12" s="2" customFormat="1">
      <c r="A67" s="111"/>
      <c r="B67" s="111"/>
      <c r="C67" s="111"/>
      <c r="D67" s="141"/>
      <c r="E67" s="166"/>
      <c r="F67" s="90"/>
      <c r="G67" s="168"/>
      <c r="H67" s="7"/>
      <c r="I67" s="7"/>
      <c r="K67" s="3"/>
      <c r="L67" s="3"/>
    </row>
    <row r="68" spans="1:12" s="2" customFormat="1">
      <c r="A68" s="111"/>
      <c r="B68" s="111"/>
      <c r="C68" s="111"/>
      <c r="D68" s="141"/>
      <c r="E68" s="166"/>
      <c r="F68" s="90"/>
      <c r="G68" s="168"/>
      <c r="H68" s="7"/>
      <c r="I68" s="7"/>
      <c r="K68" s="3"/>
      <c r="L68" s="3"/>
    </row>
    <row r="69" spans="1:12">
      <c r="A69" s="111"/>
    </row>
  </sheetData>
  <mergeCells count="11">
    <mergeCell ref="A1:H1"/>
    <mergeCell ref="A2:H2"/>
    <mergeCell ref="E3:G3"/>
    <mergeCell ref="B6:B9"/>
    <mergeCell ref="B10:B11"/>
    <mergeCell ref="D39:D40"/>
    <mergeCell ref="A33:H33"/>
    <mergeCell ref="A34:H34"/>
    <mergeCell ref="E35:G35"/>
    <mergeCell ref="E18:G18"/>
    <mergeCell ref="D21:D22"/>
  </mergeCells>
  <pageMargins left="0.57999999999999996" right="0.23622047244094491" top="0.31496062992125984" bottom="0.31496062992125984" header="0.31496062992125984" footer="0.31496062992125984"/>
  <pageSetup paperSize="9" scale="74" orientation="landscape" horizontalDpi="4294967293" verticalDpi="300" r:id="rId1"/>
  <rowBreaks count="2" manualBreakCount="2">
    <brk id="17" max="7" man="1"/>
    <brk id="31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65"/>
  <sheetViews>
    <sheetView tabSelected="1" view="pageBreakPreview" topLeftCell="A31" zoomScale="80" zoomScaleNormal="80" zoomScaleSheetLayoutView="80" workbookViewId="0">
      <selection activeCell="D37" sqref="D37"/>
    </sheetView>
  </sheetViews>
  <sheetFormatPr defaultRowHeight="21"/>
  <cols>
    <col min="1" max="1" width="5.42578125" style="108" customWidth="1"/>
    <col min="2" max="2" width="35.85546875" style="108" customWidth="1"/>
    <col min="3" max="3" width="34" style="108" customWidth="1"/>
    <col min="4" max="4" width="31.7109375" style="142" customWidth="1"/>
    <col min="5" max="5" width="16.42578125" style="142" customWidth="1"/>
    <col min="6" max="7" width="16.7109375" style="143" customWidth="1"/>
    <col min="8" max="8" width="28.140625" style="144" customWidth="1"/>
    <col min="9" max="9" width="28.42578125" style="144" customWidth="1"/>
    <col min="10" max="10" width="16.85546875" style="2" customWidth="1"/>
    <col min="11" max="12" width="16.85546875" style="3" customWidth="1"/>
    <col min="13" max="13" width="16.85546875" style="108" customWidth="1"/>
    <col min="14" max="16384" width="9.140625" style="108"/>
  </cols>
  <sheetData>
    <row r="1" spans="1:12" s="3" customFormat="1">
      <c r="A1" s="301" t="s">
        <v>144</v>
      </c>
      <c r="B1" s="301"/>
      <c r="C1" s="301"/>
      <c r="D1" s="301"/>
      <c r="E1" s="301"/>
      <c r="F1" s="301"/>
      <c r="G1" s="301"/>
      <c r="H1" s="301"/>
      <c r="I1" s="1"/>
      <c r="J1" s="2"/>
    </row>
    <row r="2" spans="1:12" s="3" customFormat="1">
      <c r="A2" s="301" t="s">
        <v>321</v>
      </c>
      <c r="B2" s="301"/>
      <c r="C2" s="301"/>
      <c r="D2" s="301"/>
      <c r="E2" s="301"/>
      <c r="F2" s="301"/>
      <c r="G2" s="301"/>
      <c r="H2" s="301"/>
      <c r="I2" s="1"/>
      <c r="J2" s="2"/>
    </row>
    <row r="3" spans="1:12" s="3" customFormat="1" ht="24.75" customHeight="1">
      <c r="A3" s="4" t="s">
        <v>1</v>
      </c>
      <c r="B3" s="5" t="s">
        <v>2</v>
      </c>
      <c r="C3" s="5" t="s">
        <v>3</v>
      </c>
      <c r="D3" s="6" t="s">
        <v>4</v>
      </c>
      <c r="E3" s="308" t="s">
        <v>5</v>
      </c>
      <c r="F3" s="308"/>
      <c r="G3" s="308"/>
      <c r="H3" s="4" t="s">
        <v>6</v>
      </c>
      <c r="I3" s="7"/>
      <c r="J3" s="2"/>
    </row>
    <row r="4" spans="1:12" s="3" customFormat="1">
      <c r="A4" s="8" t="s">
        <v>7</v>
      </c>
      <c r="B4" s="9"/>
      <c r="C4" s="9"/>
      <c r="D4" s="10" t="s">
        <v>8</v>
      </c>
      <c r="E4" s="11" t="s">
        <v>9</v>
      </c>
      <c r="F4" s="11" t="s">
        <v>10</v>
      </c>
      <c r="G4" s="11" t="s">
        <v>11</v>
      </c>
      <c r="H4" s="9"/>
      <c r="I4" s="7"/>
      <c r="J4" s="2"/>
    </row>
    <row r="5" spans="1:12" s="3" customFormat="1" ht="66" customHeight="1">
      <c r="A5" s="12">
        <v>1</v>
      </c>
      <c r="B5" s="13" t="s">
        <v>12</v>
      </c>
      <c r="C5" s="13"/>
      <c r="D5" s="14"/>
      <c r="E5" s="15"/>
      <c r="F5" s="15"/>
      <c r="G5" s="15"/>
      <c r="H5" s="16" t="s">
        <v>13</v>
      </c>
      <c r="I5" s="17"/>
      <c r="J5" s="2"/>
    </row>
    <row r="6" spans="1:12" s="3" customFormat="1" ht="43.5" customHeight="1">
      <c r="A6" s="18"/>
      <c r="B6" s="49" t="s">
        <v>114</v>
      </c>
      <c r="C6" s="78" t="s">
        <v>148</v>
      </c>
      <c r="D6" s="39" t="s">
        <v>125</v>
      </c>
      <c r="E6" s="41">
        <v>1000000</v>
      </c>
      <c r="F6" s="41"/>
      <c r="G6" s="41">
        <f>E6-F6</f>
        <v>1000000</v>
      </c>
      <c r="H6" s="22" t="s">
        <v>74</v>
      </c>
      <c r="I6" s="23"/>
      <c r="J6" s="2"/>
    </row>
    <row r="7" spans="1:12" s="3" customFormat="1" ht="89.25" customHeight="1">
      <c r="A7" s="18"/>
      <c r="B7" s="54"/>
      <c r="C7" s="177" t="s">
        <v>149</v>
      </c>
      <c r="D7" s="48"/>
      <c r="E7" s="183"/>
      <c r="F7" s="183"/>
      <c r="G7" s="183"/>
      <c r="H7" s="31"/>
      <c r="I7" s="23"/>
      <c r="J7" s="2"/>
    </row>
    <row r="8" spans="1:12" s="88" customFormat="1">
      <c r="A8" s="83"/>
      <c r="B8" s="83" t="s">
        <v>77</v>
      </c>
      <c r="C8" s="83"/>
      <c r="D8" s="84"/>
      <c r="E8" s="85">
        <f>E6</f>
        <v>1000000</v>
      </c>
      <c r="F8" s="85"/>
      <c r="G8" s="85"/>
      <c r="H8" s="83"/>
      <c r="I8" s="86"/>
      <c r="J8" s="24"/>
      <c r="K8" s="87"/>
      <c r="L8" s="87"/>
    </row>
    <row r="9" spans="1:12" s="88" customFormat="1">
      <c r="A9" s="103">
        <v>3</v>
      </c>
      <c r="B9" s="104" t="s">
        <v>78</v>
      </c>
      <c r="C9" s="103"/>
      <c r="D9" s="94"/>
      <c r="E9" s="105">
        <f>SUM(E10)</f>
        <v>16588500</v>
      </c>
      <c r="F9" s="105"/>
      <c r="G9" s="105"/>
      <c r="H9" s="103"/>
      <c r="I9" s="86"/>
      <c r="J9" s="24"/>
      <c r="K9" s="87"/>
      <c r="L9" s="87"/>
    </row>
    <row r="10" spans="1:12" ht="20.25" customHeight="1">
      <c r="A10" s="18"/>
      <c r="B10" s="299" t="s">
        <v>115</v>
      </c>
      <c r="C10" s="18"/>
      <c r="D10" s="106"/>
      <c r="E10" s="107">
        <v>16588500</v>
      </c>
      <c r="F10" s="107"/>
      <c r="G10" s="107">
        <f>E10-F10</f>
        <v>16588500</v>
      </c>
      <c r="H10" s="22" t="s">
        <v>79</v>
      </c>
      <c r="I10" s="23"/>
    </row>
    <row r="11" spans="1:12" s="111" customFormat="1" ht="42" customHeight="1">
      <c r="A11" s="18"/>
      <c r="B11" s="299"/>
      <c r="C11" s="178" t="s">
        <v>150</v>
      </c>
      <c r="D11" s="307" t="s">
        <v>170</v>
      </c>
      <c r="E11" s="110"/>
      <c r="F11" s="110"/>
      <c r="G11" s="110"/>
      <c r="H11" s="22" t="s">
        <v>81</v>
      </c>
      <c r="I11" s="23"/>
      <c r="J11" s="2"/>
      <c r="K11" s="42"/>
      <c r="L11" s="42"/>
    </row>
    <row r="12" spans="1:12" s="111" customFormat="1" ht="63.75" customHeight="1">
      <c r="A12" s="18"/>
      <c r="B12" s="18"/>
      <c r="C12" s="178" t="s">
        <v>151</v>
      </c>
      <c r="D12" s="307"/>
      <c r="E12" s="112"/>
      <c r="F12" s="112"/>
      <c r="G12" s="112"/>
      <c r="H12" s="22"/>
      <c r="I12" s="23"/>
      <c r="J12" s="2"/>
      <c r="K12" s="42"/>
      <c r="L12" s="42"/>
    </row>
    <row r="13" spans="1:12" s="111" customFormat="1" ht="60.75" customHeight="1">
      <c r="A13" s="18"/>
      <c r="B13" s="18"/>
      <c r="C13" s="178" t="s">
        <v>152</v>
      </c>
      <c r="D13" s="109"/>
      <c r="E13" s="112"/>
      <c r="F13" s="112"/>
      <c r="G13" s="112"/>
      <c r="H13" s="22"/>
      <c r="I13" s="23"/>
      <c r="J13" s="2"/>
      <c r="K13" s="42"/>
      <c r="L13" s="42"/>
    </row>
    <row r="14" spans="1:12" s="111" customFormat="1" ht="63" customHeight="1">
      <c r="A14" s="18"/>
      <c r="B14" s="18"/>
      <c r="C14" s="287" t="s">
        <v>153</v>
      </c>
      <c r="D14" s="109"/>
      <c r="E14" s="112"/>
      <c r="F14" s="112"/>
      <c r="G14" s="112"/>
      <c r="H14" s="22"/>
      <c r="I14" s="23"/>
      <c r="J14" s="2"/>
      <c r="K14" s="42"/>
      <c r="L14" s="42"/>
    </row>
    <row r="15" spans="1:12" s="111" customFormat="1" ht="15.75" customHeight="1">
      <c r="A15" s="27"/>
      <c r="B15" s="27"/>
      <c r="C15" s="113"/>
      <c r="D15" s="114"/>
      <c r="E15" s="115"/>
      <c r="F15" s="115"/>
      <c r="G15" s="115"/>
      <c r="H15" s="116"/>
      <c r="I15" s="117"/>
      <c r="J15" s="2"/>
      <c r="K15" s="42"/>
      <c r="L15" s="42"/>
    </row>
    <row r="16" spans="1:12" s="111" customFormat="1" ht="45.75" customHeight="1">
      <c r="A16" s="18"/>
      <c r="B16" s="46" t="s">
        <v>116</v>
      </c>
      <c r="C16" s="190" t="s">
        <v>183</v>
      </c>
      <c r="D16" s="305" t="s">
        <v>186</v>
      </c>
      <c r="E16" s="206">
        <f>SUM(E17:E30)</f>
        <v>6982000</v>
      </c>
      <c r="F16" s="185"/>
      <c r="G16" s="185">
        <f>E16-F16</f>
        <v>6982000</v>
      </c>
      <c r="H16" s="58" t="s">
        <v>82</v>
      </c>
      <c r="I16" s="117"/>
      <c r="J16" s="2"/>
      <c r="K16" s="42"/>
      <c r="L16" s="42"/>
    </row>
    <row r="17" spans="1:12" s="111" customFormat="1" ht="44.25" customHeight="1">
      <c r="A17" s="18"/>
      <c r="B17" s="32"/>
      <c r="C17" s="204" t="s">
        <v>171</v>
      </c>
      <c r="D17" s="306"/>
      <c r="E17" s="205">
        <v>206100</v>
      </c>
      <c r="F17" s="205"/>
      <c r="G17" s="205"/>
      <c r="H17" s="22"/>
      <c r="I17" s="117"/>
      <c r="J17" s="2"/>
      <c r="K17" s="42"/>
      <c r="L17" s="42"/>
    </row>
    <row r="18" spans="1:12" s="111" customFormat="1" ht="63.75" customHeight="1">
      <c r="A18" s="18"/>
      <c r="B18" s="32"/>
      <c r="C18" s="204" t="s">
        <v>172</v>
      </c>
      <c r="D18" s="109"/>
      <c r="E18" s="205">
        <v>1300000</v>
      </c>
      <c r="F18" s="205"/>
      <c r="G18" s="205"/>
      <c r="H18" s="22"/>
      <c r="I18" s="117"/>
      <c r="J18" s="2"/>
      <c r="K18" s="42"/>
      <c r="L18" s="42"/>
    </row>
    <row r="19" spans="1:12" s="111" customFormat="1" ht="41.25" customHeight="1">
      <c r="A19" s="18"/>
      <c r="B19" s="32"/>
      <c r="C19" s="204" t="s">
        <v>173</v>
      </c>
      <c r="D19" s="109"/>
      <c r="E19" s="205">
        <v>100000</v>
      </c>
      <c r="F19" s="205"/>
      <c r="G19" s="205"/>
      <c r="H19" s="22"/>
      <c r="I19" s="117"/>
      <c r="J19" s="2"/>
      <c r="K19" s="42"/>
      <c r="L19" s="42"/>
    </row>
    <row r="20" spans="1:12" s="111" customFormat="1" ht="41.25" customHeight="1">
      <c r="A20" s="18"/>
      <c r="B20" s="32"/>
      <c r="C20" s="191" t="s">
        <v>182</v>
      </c>
      <c r="D20" s="109"/>
      <c r="E20" s="205"/>
      <c r="F20" s="205"/>
      <c r="G20" s="205"/>
      <c r="H20" s="22"/>
      <c r="I20" s="117"/>
      <c r="J20" s="2"/>
      <c r="K20" s="42"/>
      <c r="L20" s="42"/>
    </row>
    <row r="21" spans="1:12" s="111" customFormat="1" ht="63" customHeight="1">
      <c r="A21" s="18"/>
      <c r="B21" s="32"/>
      <c r="C21" s="204" t="s">
        <v>174</v>
      </c>
      <c r="D21" s="109"/>
      <c r="E21" s="205">
        <v>2314800</v>
      </c>
      <c r="F21" s="205"/>
      <c r="G21" s="205"/>
      <c r="H21" s="22"/>
      <c r="I21" s="117"/>
      <c r="J21" s="2"/>
      <c r="K21" s="42"/>
      <c r="L21" s="42"/>
    </row>
    <row r="22" spans="1:12" s="111" customFormat="1" ht="42" customHeight="1">
      <c r="A22" s="18"/>
      <c r="B22" s="32"/>
      <c r="C22" s="204" t="s">
        <v>175</v>
      </c>
      <c r="D22" s="109"/>
      <c r="E22" s="205">
        <v>175000</v>
      </c>
      <c r="F22" s="205"/>
      <c r="G22" s="205"/>
      <c r="H22" s="22"/>
      <c r="I22" s="117"/>
      <c r="J22" s="2"/>
      <c r="K22" s="42"/>
      <c r="L22" s="42"/>
    </row>
    <row r="23" spans="1:12" s="111" customFormat="1" ht="44.25" customHeight="1">
      <c r="A23" s="18"/>
      <c r="B23" s="32"/>
      <c r="C23" s="204" t="s">
        <v>176</v>
      </c>
      <c r="D23" s="109"/>
      <c r="E23" s="205"/>
      <c r="F23" s="205"/>
      <c r="G23" s="205"/>
      <c r="H23" s="22"/>
      <c r="I23" s="117"/>
      <c r="J23" s="2"/>
      <c r="K23" s="42"/>
      <c r="L23" s="42"/>
    </row>
    <row r="24" spans="1:12" s="111" customFormat="1" ht="22.5" customHeight="1">
      <c r="A24" s="18"/>
      <c r="B24" s="32"/>
      <c r="C24" s="204" t="s">
        <v>177</v>
      </c>
      <c r="D24" s="109"/>
      <c r="E24" s="205">
        <v>192000</v>
      </c>
      <c r="F24" s="205"/>
      <c r="G24" s="205"/>
      <c r="H24" s="22"/>
      <c r="I24" s="117"/>
      <c r="J24" s="2"/>
      <c r="K24" s="42"/>
      <c r="L24" s="42"/>
    </row>
    <row r="25" spans="1:12" s="111" customFormat="1" ht="22.5" customHeight="1">
      <c r="A25" s="18"/>
      <c r="B25" s="32"/>
      <c r="C25" s="204" t="s">
        <v>178</v>
      </c>
      <c r="D25" s="109"/>
      <c r="E25" s="205">
        <v>308000</v>
      </c>
      <c r="F25" s="205"/>
      <c r="G25" s="205"/>
      <c r="H25" s="22"/>
      <c r="I25" s="117"/>
      <c r="J25" s="2"/>
      <c r="K25" s="42"/>
      <c r="L25" s="42"/>
    </row>
    <row r="26" spans="1:12" s="111" customFormat="1" ht="41.25" customHeight="1">
      <c r="A26" s="18"/>
      <c r="B26" s="32"/>
      <c r="C26" s="191" t="s">
        <v>180</v>
      </c>
      <c r="D26" s="109"/>
      <c r="E26" s="205"/>
      <c r="F26" s="205"/>
      <c r="G26" s="205"/>
      <c r="H26" s="22"/>
      <c r="I26" s="117"/>
      <c r="J26" s="2"/>
      <c r="K26" s="42"/>
      <c r="L26" s="42"/>
    </row>
    <row r="27" spans="1:12" s="111" customFormat="1" ht="66" customHeight="1">
      <c r="A27" s="18"/>
      <c r="B27" s="32"/>
      <c r="C27" s="204" t="s">
        <v>179</v>
      </c>
      <c r="D27" s="109"/>
      <c r="E27" s="205">
        <v>785000</v>
      </c>
      <c r="F27" s="205"/>
      <c r="G27" s="205"/>
      <c r="H27" s="22"/>
      <c r="I27" s="117"/>
      <c r="J27" s="2"/>
      <c r="K27" s="42"/>
      <c r="L27" s="42"/>
    </row>
    <row r="28" spans="1:12" s="111" customFormat="1" ht="42.75" customHeight="1">
      <c r="A28" s="18"/>
      <c r="B28" s="32"/>
      <c r="C28" s="204" t="s">
        <v>185</v>
      </c>
      <c r="D28" s="109"/>
      <c r="E28" s="205">
        <v>161100</v>
      </c>
      <c r="F28" s="205"/>
      <c r="G28" s="205"/>
      <c r="H28" s="22"/>
      <c r="I28" s="117"/>
      <c r="J28" s="2"/>
      <c r="K28" s="42"/>
      <c r="L28" s="42"/>
    </row>
    <row r="29" spans="1:12" s="111" customFormat="1" ht="41.25" customHeight="1">
      <c r="A29" s="18"/>
      <c r="B29" s="32"/>
      <c r="C29" s="191" t="s">
        <v>181</v>
      </c>
      <c r="D29" s="109"/>
      <c r="E29" s="205"/>
      <c r="F29" s="205"/>
      <c r="G29" s="205"/>
      <c r="H29" s="22"/>
      <c r="I29" s="117"/>
      <c r="J29" s="2"/>
      <c r="K29" s="42"/>
      <c r="L29" s="42"/>
    </row>
    <row r="30" spans="1:12" s="111" customFormat="1" ht="41.25" customHeight="1">
      <c r="A30" s="18"/>
      <c r="B30" s="32"/>
      <c r="C30" s="291" t="s">
        <v>184</v>
      </c>
      <c r="D30" s="109"/>
      <c r="E30" s="205">
        <v>1440000</v>
      </c>
      <c r="F30" s="205"/>
      <c r="G30" s="205"/>
      <c r="H30" s="22"/>
      <c r="I30" s="117"/>
      <c r="J30" s="2"/>
      <c r="K30" s="42"/>
      <c r="L30" s="42"/>
    </row>
    <row r="31" spans="1:12" s="111" customFormat="1" ht="18" customHeight="1">
      <c r="A31" s="27"/>
      <c r="B31" s="128"/>
      <c r="C31" s="113"/>
      <c r="D31" s="114"/>
      <c r="E31" s="176"/>
      <c r="F31" s="176"/>
      <c r="G31" s="176"/>
      <c r="H31" s="31"/>
      <c r="I31" s="117"/>
      <c r="J31" s="2"/>
      <c r="K31" s="42"/>
      <c r="L31" s="42"/>
    </row>
    <row r="32" spans="1:12" s="111" customFormat="1" ht="46.5" customHeight="1">
      <c r="A32" s="18"/>
      <c r="B32" s="32" t="s">
        <v>117</v>
      </c>
      <c r="C32" s="291"/>
      <c r="D32" s="109"/>
      <c r="E32" s="205">
        <f>SUM(E33:E35)</f>
        <v>7700000</v>
      </c>
      <c r="F32" s="205"/>
      <c r="G32" s="205">
        <f t="shared" ref="G32" si="0">E32-F32</f>
        <v>7700000</v>
      </c>
      <c r="H32" s="22" t="s">
        <v>190</v>
      </c>
      <c r="I32" s="117"/>
      <c r="J32" s="2"/>
      <c r="K32" s="42"/>
      <c r="L32" s="42"/>
    </row>
    <row r="33" spans="1:12" s="111" customFormat="1" ht="46.5" customHeight="1">
      <c r="A33" s="18"/>
      <c r="B33" s="32"/>
      <c r="C33" s="204" t="s">
        <v>187</v>
      </c>
      <c r="D33" s="109"/>
      <c r="E33" s="205">
        <v>3933000</v>
      </c>
      <c r="F33" s="205"/>
      <c r="G33" s="205"/>
      <c r="H33" s="22" t="s">
        <v>190</v>
      </c>
      <c r="I33" s="117"/>
      <c r="J33" s="2"/>
      <c r="K33" s="42"/>
      <c r="L33" s="42"/>
    </row>
    <row r="34" spans="1:12" s="111" customFormat="1" ht="21.75" customHeight="1">
      <c r="A34" s="18"/>
      <c r="B34" s="32"/>
      <c r="C34" s="204" t="s">
        <v>188</v>
      </c>
      <c r="D34" s="109"/>
      <c r="E34" s="205">
        <v>1950000</v>
      </c>
      <c r="F34" s="205"/>
      <c r="G34" s="205"/>
      <c r="H34" s="207"/>
      <c r="I34" s="117"/>
      <c r="J34" s="2"/>
      <c r="K34" s="42"/>
      <c r="L34" s="42"/>
    </row>
    <row r="35" spans="1:12" s="111" customFormat="1" ht="46.5" customHeight="1">
      <c r="A35" s="18"/>
      <c r="B35" s="128"/>
      <c r="C35" s="113" t="s">
        <v>189</v>
      </c>
      <c r="D35" s="114"/>
      <c r="E35" s="176">
        <v>1817000</v>
      </c>
      <c r="F35" s="176"/>
      <c r="G35" s="176"/>
      <c r="H35" s="31" t="s">
        <v>191</v>
      </c>
      <c r="I35" s="117"/>
      <c r="J35" s="2"/>
      <c r="K35" s="42"/>
      <c r="L35" s="42"/>
    </row>
    <row r="36" spans="1:12" s="125" customFormat="1" ht="20.25" customHeight="1">
      <c r="A36" s="121"/>
      <c r="B36" s="122" t="s">
        <v>112</v>
      </c>
      <c r="C36" s="68"/>
      <c r="D36" s="123"/>
      <c r="E36" s="85">
        <f>E32+E16+E9</f>
        <v>31270500</v>
      </c>
      <c r="F36" s="85"/>
      <c r="G36" s="85"/>
      <c r="H36" s="124"/>
      <c r="I36" s="7"/>
      <c r="K36" s="126"/>
      <c r="L36" s="126"/>
    </row>
    <row r="37" spans="1:12" s="88" customFormat="1" ht="20.25" customHeight="1">
      <c r="A37" s="83"/>
      <c r="B37" s="124" t="s">
        <v>118</v>
      </c>
      <c r="C37" s="124"/>
      <c r="D37" s="123"/>
      <c r="E37" s="133">
        <f>E36+E8</f>
        <v>32270500</v>
      </c>
      <c r="F37" s="85"/>
      <c r="G37" s="133">
        <f>E37-F37</f>
        <v>32270500</v>
      </c>
      <c r="H37" s="83"/>
      <c r="I37" s="86"/>
      <c r="J37" s="24"/>
      <c r="K37" s="87"/>
      <c r="L37" s="87"/>
    </row>
    <row r="38" spans="1:12" s="139" customFormat="1">
      <c r="A38" s="134"/>
      <c r="B38" s="134"/>
      <c r="C38" s="134"/>
      <c r="D38" s="135"/>
      <c r="E38" s="135"/>
      <c r="F38" s="136"/>
      <c r="G38" s="136"/>
      <c r="H38" s="134"/>
      <c r="I38" s="134"/>
      <c r="J38" s="137"/>
      <c r="K38" s="138"/>
      <c r="L38" s="138"/>
    </row>
    <row r="39" spans="1:12" s="111" customFormat="1" ht="24.75" customHeight="1">
      <c r="B39" s="140" t="s">
        <v>88</v>
      </c>
      <c r="D39" s="141"/>
      <c r="E39" s="141"/>
      <c r="F39" s="90"/>
      <c r="G39" s="90"/>
      <c r="H39" s="7"/>
      <c r="I39" s="7"/>
      <c r="J39" s="2"/>
      <c r="K39" s="42"/>
      <c r="L39" s="42"/>
    </row>
    <row r="40" spans="1:12" s="111" customFormat="1">
      <c r="B40" s="111" t="s">
        <v>89</v>
      </c>
      <c r="D40" s="141"/>
      <c r="E40" s="141"/>
      <c r="F40" s="90"/>
      <c r="G40" s="90"/>
      <c r="H40" s="7"/>
      <c r="I40" s="7"/>
      <c r="J40" s="2"/>
      <c r="K40" s="42"/>
      <c r="L40" s="42"/>
    </row>
    <row r="41" spans="1:12">
      <c r="A41" s="111"/>
      <c r="B41" s="111" t="s">
        <v>90</v>
      </c>
      <c r="C41" s="111"/>
      <c r="D41" s="141"/>
      <c r="E41" s="141"/>
      <c r="F41" s="90"/>
      <c r="G41" s="90"/>
      <c r="H41" s="7"/>
      <c r="I41" s="7"/>
    </row>
    <row r="42" spans="1:12">
      <c r="A42" s="111"/>
      <c r="B42" s="111"/>
      <c r="C42" s="111"/>
      <c r="D42" s="141"/>
      <c r="E42" s="141"/>
      <c r="F42" s="90"/>
      <c r="G42" s="90"/>
      <c r="H42" s="7"/>
      <c r="I42" s="7"/>
    </row>
    <row r="43" spans="1:12">
      <c r="A43" s="111"/>
      <c r="B43" s="111"/>
      <c r="C43" s="111"/>
      <c r="D43" s="141"/>
      <c r="E43" s="141"/>
      <c r="F43" s="90"/>
      <c r="G43" s="90"/>
      <c r="H43" s="7"/>
      <c r="I43" s="7"/>
    </row>
    <row r="44" spans="1:12">
      <c r="A44" s="111"/>
      <c r="B44" s="111"/>
      <c r="C44" s="111"/>
      <c r="D44" s="141"/>
      <c r="E44" s="141"/>
      <c r="F44" s="90"/>
      <c r="G44" s="90"/>
      <c r="H44" s="7"/>
      <c r="I44" s="7"/>
    </row>
    <row r="45" spans="1:12">
      <c r="A45" s="111"/>
      <c r="B45" s="111"/>
      <c r="C45" s="111"/>
      <c r="D45" s="141"/>
      <c r="E45" s="141"/>
      <c r="F45" s="90"/>
      <c r="G45" s="90"/>
      <c r="H45" s="7"/>
      <c r="I45" s="7"/>
    </row>
    <row r="46" spans="1:12">
      <c r="A46" s="111"/>
      <c r="B46" s="111"/>
      <c r="C46" s="111"/>
      <c r="D46" s="141"/>
      <c r="E46" s="141"/>
      <c r="F46" s="90"/>
      <c r="G46" s="90"/>
      <c r="H46" s="7"/>
      <c r="I46" s="7"/>
    </row>
    <row r="47" spans="1:12">
      <c r="A47" s="111"/>
      <c r="B47" s="111"/>
      <c r="C47" s="111"/>
      <c r="D47" s="141"/>
      <c r="E47" s="141"/>
      <c r="F47" s="90"/>
      <c r="G47" s="90"/>
      <c r="H47" s="7"/>
      <c r="I47" s="7"/>
    </row>
    <row r="48" spans="1:12">
      <c r="A48" s="111"/>
      <c r="B48" s="111"/>
      <c r="C48" s="111"/>
      <c r="D48" s="141"/>
      <c r="E48" s="141"/>
      <c r="F48" s="90"/>
      <c r="G48" s="90"/>
      <c r="H48" s="7"/>
      <c r="I48" s="7"/>
    </row>
    <row r="49" spans="1:12">
      <c r="A49" s="111"/>
      <c r="B49" s="111"/>
      <c r="C49" s="111"/>
      <c r="D49" s="141"/>
      <c r="E49" s="141"/>
      <c r="F49" s="90"/>
      <c r="G49" s="90"/>
      <c r="H49" s="7"/>
      <c r="I49" s="7"/>
    </row>
    <row r="50" spans="1:12">
      <c r="A50" s="111"/>
      <c r="B50" s="111"/>
      <c r="C50" s="111"/>
      <c r="D50" s="141"/>
      <c r="E50" s="141"/>
      <c r="F50" s="90"/>
      <c r="G50" s="90"/>
      <c r="H50" s="7"/>
      <c r="I50" s="7"/>
    </row>
    <row r="51" spans="1:12">
      <c r="A51" s="111"/>
      <c r="B51" s="111"/>
      <c r="C51" s="111"/>
      <c r="D51" s="141"/>
      <c r="E51" s="141"/>
      <c r="F51" s="90"/>
      <c r="G51" s="90"/>
      <c r="H51" s="7"/>
      <c r="I51" s="7"/>
    </row>
    <row r="52" spans="1:12">
      <c r="A52" s="111"/>
      <c r="B52" s="111"/>
      <c r="C52" s="111"/>
      <c r="D52" s="141"/>
      <c r="E52" s="141"/>
      <c r="F52" s="90"/>
      <c r="G52" s="90"/>
      <c r="H52" s="7"/>
      <c r="I52" s="7"/>
    </row>
    <row r="53" spans="1:12" s="2" customFormat="1">
      <c r="A53" s="111"/>
      <c r="B53" s="111"/>
      <c r="C53" s="111"/>
      <c r="D53" s="141"/>
      <c r="E53" s="141"/>
      <c r="F53" s="90"/>
      <c r="G53" s="90"/>
      <c r="H53" s="7"/>
      <c r="I53" s="7"/>
      <c r="K53" s="3"/>
      <c r="L53" s="3"/>
    </row>
    <row r="54" spans="1:12" s="2" customFormat="1">
      <c r="A54" s="111"/>
      <c r="B54" s="111"/>
      <c r="C54" s="111"/>
      <c r="D54" s="141"/>
      <c r="E54" s="141"/>
      <c r="F54" s="90"/>
      <c r="G54" s="90"/>
      <c r="H54" s="7"/>
      <c r="I54" s="7"/>
      <c r="K54" s="3"/>
      <c r="L54" s="3"/>
    </row>
    <row r="55" spans="1:12" s="2" customFormat="1">
      <c r="A55" s="111"/>
      <c r="B55" s="111"/>
      <c r="C55" s="111"/>
      <c r="D55" s="141"/>
      <c r="E55" s="141"/>
      <c r="F55" s="90"/>
      <c r="G55" s="90"/>
      <c r="H55" s="7"/>
      <c r="I55" s="7"/>
      <c r="K55" s="3"/>
      <c r="L55" s="3"/>
    </row>
    <row r="56" spans="1:12" s="2" customFormat="1">
      <c r="A56" s="111"/>
      <c r="B56" s="111"/>
      <c r="C56" s="111"/>
      <c r="D56" s="141"/>
      <c r="E56" s="141"/>
      <c r="F56" s="90"/>
      <c r="G56" s="90"/>
      <c r="H56" s="7"/>
      <c r="I56" s="7"/>
      <c r="K56" s="3"/>
      <c r="L56" s="3"/>
    </row>
    <row r="57" spans="1:12" s="2" customFormat="1">
      <c r="A57" s="111"/>
      <c r="B57" s="111"/>
      <c r="C57" s="111"/>
      <c r="D57" s="141"/>
      <c r="E57" s="141"/>
      <c r="F57" s="90"/>
      <c r="G57" s="90"/>
      <c r="H57" s="7"/>
      <c r="I57" s="7"/>
      <c r="K57" s="3"/>
      <c r="L57" s="3"/>
    </row>
    <row r="58" spans="1:12" s="2" customFormat="1">
      <c r="A58" s="111"/>
      <c r="B58" s="111"/>
      <c r="C58" s="111"/>
      <c r="D58" s="141"/>
      <c r="E58" s="141"/>
      <c r="F58" s="90"/>
      <c r="G58" s="90"/>
      <c r="H58" s="7"/>
      <c r="I58" s="7"/>
      <c r="K58" s="3"/>
      <c r="L58" s="3"/>
    </row>
    <row r="59" spans="1:12" s="2" customFormat="1">
      <c r="A59" s="111"/>
      <c r="B59" s="111"/>
      <c r="C59" s="111"/>
      <c r="D59" s="141"/>
      <c r="E59" s="141"/>
      <c r="F59" s="90"/>
      <c r="G59" s="90"/>
      <c r="H59" s="7"/>
      <c r="I59" s="7"/>
      <c r="K59" s="3"/>
      <c r="L59" s="3"/>
    </row>
    <row r="60" spans="1:12" s="2" customFormat="1">
      <c r="A60" s="111"/>
      <c r="B60" s="111"/>
      <c r="C60" s="111"/>
      <c r="D60" s="141"/>
      <c r="E60" s="141"/>
      <c r="F60" s="90"/>
      <c r="G60" s="90"/>
      <c r="H60" s="7"/>
      <c r="I60" s="7"/>
      <c r="K60" s="3"/>
      <c r="L60" s="3"/>
    </row>
    <row r="61" spans="1:12" s="2" customFormat="1">
      <c r="A61" s="111"/>
      <c r="B61" s="111"/>
      <c r="C61" s="111"/>
      <c r="D61" s="141"/>
      <c r="E61" s="141"/>
      <c r="F61" s="90"/>
      <c r="G61" s="90"/>
      <c r="H61" s="7"/>
      <c r="I61" s="7"/>
      <c r="K61" s="3"/>
      <c r="L61" s="3"/>
    </row>
    <row r="62" spans="1:12" s="2" customFormat="1">
      <c r="A62" s="111"/>
      <c r="B62" s="111"/>
      <c r="C62" s="111"/>
      <c r="D62" s="141"/>
      <c r="E62" s="141"/>
      <c r="F62" s="90"/>
      <c r="G62" s="90"/>
      <c r="H62" s="7"/>
      <c r="I62" s="7"/>
      <c r="K62" s="3"/>
      <c r="L62" s="3"/>
    </row>
    <row r="63" spans="1:12" s="2" customFormat="1">
      <c r="A63" s="111"/>
      <c r="B63" s="111"/>
      <c r="C63" s="111"/>
      <c r="D63" s="141"/>
      <c r="E63" s="141"/>
      <c r="F63" s="90"/>
      <c r="G63" s="90"/>
      <c r="H63" s="7"/>
      <c r="I63" s="7"/>
      <c r="K63" s="3"/>
      <c r="L63" s="3"/>
    </row>
    <row r="64" spans="1:12" s="2" customFormat="1">
      <c r="A64" s="111"/>
      <c r="B64" s="111"/>
      <c r="C64" s="111"/>
      <c r="D64" s="141"/>
      <c r="E64" s="141"/>
      <c r="F64" s="90"/>
      <c r="G64" s="90"/>
      <c r="H64" s="7"/>
      <c r="I64" s="7"/>
      <c r="K64" s="3"/>
      <c r="L64" s="3"/>
    </row>
    <row r="65" spans="1:1">
      <c r="A65" s="111"/>
    </row>
  </sheetData>
  <mergeCells count="6">
    <mergeCell ref="D16:D17"/>
    <mergeCell ref="A1:H1"/>
    <mergeCell ref="A2:H2"/>
    <mergeCell ref="E3:G3"/>
    <mergeCell ref="B10:B11"/>
    <mergeCell ref="D11:D12"/>
  </mergeCells>
  <pageMargins left="0.35433070866141736" right="0.23622047244094491" top="0.31496062992125984" bottom="0.31496062992125984" header="0.31496062992125984" footer="0.31496062992125984"/>
  <pageSetup paperSize="9" scale="76" orientation="landscape" horizontalDpi="4294967293" verticalDpi="300" r:id="rId1"/>
  <rowBreaks count="1" manualBreakCount="1">
    <brk id="1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9</vt:i4>
      </vt:variant>
    </vt:vector>
  </HeadingPairs>
  <TitlesOfParts>
    <vt:vector size="15" baseType="lpstr">
      <vt:lpstr>สรุปความก้าวหน้างบ กจ.</vt:lpstr>
      <vt:lpstr>สรุปความก้าวหน้างบ จว.</vt:lpstr>
      <vt:lpstr>รอง 1</vt:lpstr>
      <vt:lpstr>รอง 2</vt:lpstr>
      <vt:lpstr>รอง 3</vt:lpstr>
      <vt:lpstr>Sheet3</vt:lpstr>
      <vt:lpstr>'รอง 1'!Print_Area</vt:lpstr>
      <vt:lpstr>'รอง 2'!Print_Area</vt:lpstr>
      <vt:lpstr>'รอง 3'!Print_Area</vt:lpstr>
      <vt:lpstr>'สรุปความก้าวหน้างบ กจ.'!Print_Area</vt:lpstr>
      <vt:lpstr>'สรุปความก้าวหน้างบ จว.'!Print_Area</vt:lpstr>
      <vt:lpstr>'รอง 1'!Print_Titles</vt:lpstr>
      <vt:lpstr>'รอง 3'!Print_Titles</vt:lpstr>
      <vt:lpstr>'สรุปความก้าวหน้างบ กจ.'!Print_Titles</vt:lpstr>
      <vt:lpstr>'สรุปความก้าวหน้างบ จว.'!Print_Titles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</dc:creator>
  <cp:lastModifiedBy>NPC</cp:lastModifiedBy>
  <cp:lastPrinted>2014-02-12T10:05:36Z</cp:lastPrinted>
  <dcterms:created xsi:type="dcterms:W3CDTF">2014-01-06T05:08:03Z</dcterms:created>
  <dcterms:modified xsi:type="dcterms:W3CDTF">2014-02-12T12:17:21Z</dcterms:modified>
</cp:coreProperties>
</file>